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72" activeTab="3"/>
  </bookViews>
  <sheets>
    <sheet name="GDP CP" sheetId="1" r:id="rId1"/>
    <sheet name="GDP KP" sheetId="2" r:id="rId2"/>
    <sheet name="GDP EXP CU" sheetId="3" r:id="rId3"/>
    <sheet name="GDP EXP KP" sheetId="4" r:id="rId4"/>
  </sheets>
  <definedNames/>
  <calcPr fullCalcOnLoad="1"/>
</workbook>
</file>

<file path=xl/sharedStrings.xml><?xml version="1.0" encoding="utf-8"?>
<sst xmlns="http://schemas.openxmlformats.org/spreadsheetml/2006/main" count="316" uniqueCount="129">
  <si>
    <t>2013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</si>
  <si>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</si>
  <si>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</si>
  <si>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</si>
  <si>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</si>
  <si>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</si>
  <si>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</si>
  <si>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</si>
  <si>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</si>
  <si>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</si>
  <si>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</si>
  <si>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</si>
  <si>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</si>
  <si>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</si>
  <si>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</si>
  <si>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</si>
  <si>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</si>
  <si>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</si>
  <si>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</si>
  <si>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</si>
  <si>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</si>
  <si>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2014</t>
  </si>
  <si>
    <t>2015</t>
  </si>
  <si>
    <t>2016</t>
  </si>
  <si>
    <t>SHUGHULI YA KIUCHUMI</t>
  </si>
  <si>
    <t>Kilimo, Misitu na Uvuvi</t>
  </si>
  <si>
    <t>Kilimo cha Mazao</t>
  </si>
  <si>
    <t>Mifugo</t>
  </si>
  <si>
    <t>Misitu</t>
  </si>
  <si>
    <t>Uvuvi</t>
  </si>
  <si>
    <t>Viwanda na Ujenzi</t>
  </si>
  <si>
    <t>Uchimbaji Madini na Mawe</t>
  </si>
  <si>
    <t>Viwanda</t>
  </si>
  <si>
    <t>Umeme</t>
  </si>
  <si>
    <t>Maji safi na Maji taka</t>
  </si>
  <si>
    <t>Ujenzi</t>
  </si>
  <si>
    <t>Huduma</t>
  </si>
  <si>
    <t>Biashara na Matengenezo</t>
  </si>
  <si>
    <t>Malazi na Huduma ya chakula</t>
  </si>
  <si>
    <t>Habari na Mawasiliano</t>
  </si>
  <si>
    <t>Fedha na Bima</t>
  </si>
  <si>
    <t>Upangishaji Majengo</t>
  </si>
  <si>
    <t>Sughuli za kitaaluma, Sayansi na Ufundi</t>
  </si>
  <si>
    <t>Huduma zinazohusiana na Utawala</t>
  </si>
  <si>
    <t>Utawala na Ulinzi</t>
  </si>
  <si>
    <t>Elimu</t>
  </si>
  <si>
    <t>Afya na Huduma za Jamii</t>
  </si>
  <si>
    <t>Sanaa na Burudani</t>
  </si>
  <si>
    <t>Huduma nyingine za Kijamii</t>
  </si>
  <si>
    <t>Shughuli za Kaya katika kuajiri</t>
  </si>
  <si>
    <t>Jumla ya Ongezeko la Thamani</t>
  </si>
  <si>
    <t>Ongeza kodi katika bidhaa</t>
  </si>
  <si>
    <t>Pato la Taifa (GDP) kwa bei za soko</t>
  </si>
  <si>
    <t>2017</t>
  </si>
  <si>
    <t>2018</t>
  </si>
  <si>
    <t>Huduma za katika shughuli za Kilimo</t>
  </si>
  <si>
    <t>Usafirishaji na Uhifadhi mizigo</t>
  </si>
  <si>
    <t>2019</t>
  </si>
  <si>
    <t>2020</t>
  </si>
  <si>
    <t>2021</t>
  </si>
  <si>
    <t>2012</t>
  </si>
  <si>
    <t>GROSS DOMESTIC PRODUCT BY KIND OF ECONOMIC ACTIVITY</t>
  </si>
  <si>
    <t>(At Current Prices)</t>
  </si>
  <si>
    <t>TZS. Million</t>
  </si>
  <si>
    <t xml:space="preserve">Table 1                                                                                                                                                                                         </t>
  </si>
  <si>
    <t>Agriculture, forestry and fishing</t>
  </si>
  <si>
    <t>Crops</t>
  </si>
  <si>
    <t>Livestock</t>
  </si>
  <si>
    <t>Forestry</t>
  </si>
  <si>
    <t>Fishing</t>
  </si>
  <si>
    <t>Agriculture support services</t>
  </si>
  <si>
    <t>Industry and Construction</t>
  </si>
  <si>
    <t>Mining and quarrying</t>
  </si>
  <si>
    <t>Manufacturing</t>
  </si>
  <si>
    <t>Electricity supply</t>
  </si>
  <si>
    <t>Water supply; sewerage, waste management</t>
  </si>
  <si>
    <t>Construction</t>
  </si>
  <si>
    <t>Services</t>
  </si>
  <si>
    <t>Wholesale and retail trade; repairs</t>
  </si>
  <si>
    <t>Transport and storage</t>
  </si>
  <si>
    <t>Accommodation and Food Services</t>
  </si>
  <si>
    <t>Information and communication</t>
  </si>
  <si>
    <t>Financial and insurance activities</t>
  </si>
  <si>
    <t>Real estate</t>
  </si>
  <si>
    <t>Professional, scientific and technical activities</t>
  </si>
  <si>
    <t>Administrative and support service activities</t>
  </si>
  <si>
    <t>Public administration and defence</t>
  </si>
  <si>
    <t>Education</t>
  </si>
  <si>
    <t>Human health and social work activities</t>
  </si>
  <si>
    <t>Arts, entertainment and recreation</t>
  </si>
  <si>
    <t>Other service activities</t>
  </si>
  <si>
    <t>Activities of households as employers;</t>
  </si>
  <si>
    <t>All economic activities</t>
  </si>
  <si>
    <t>Taxes on products</t>
  </si>
  <si>
    <t>GDP at Market Prices</t>
  </si>
  <si>
    <t>SHARE TO GDP BY KIND OF ECONOMIC ACTIVITIES</t>
  </si>
  <si>
    <t>Percent</t>
  </si>
  <si>
    <t xml:space="preserve">Table 1B                                                                                                                                                                                         </t>
  </si>
  <si>
    <t>ECONOMIC ACTIVITIES</t>
  </si>
  <si>
    <t>(At 2015 Constant Prices)</t>
  </si>
  <si>
    <t xml:space="preserve">Table 2                                                                                                                                                                                         </t>
  </si>
  <si>
    <t xml:space="preserve">Table 2A                                                                                                                                                                                         </t>
  </si>
  <si>
    <t>GROSS DOMESTIC PRODUCT BY KIND OF ECONOMIC ACTIVITY - GROWTH RATES</t>
  </si>
  <si>
    <t>Type of Expenditure</t>
  </si>
  <si>
    <t>Final Consumption</t>
  </si>
  <si>
    <t>Government final consumption</t>
  </si>
  <si>
    <t>Household final consumption</t>
  </si>
  <si>
    <t>Non Profit Institutions Serving Households</t>
  </si>
  <si>
    <t>Capilat Formation</t>
  </si>
  <si>
    <t>Gross fixed capital formation</t>
  </si>
  <si>
    <t>Changes in valuables</t>
  </si>
  <si>
    <t>Changes in inventories</t>
  </si>
  <si>
    <t>Exports of goods and services</t>
  </si>
  <si>
    <t>Export of goods</t>
  </si>
  <si>
    <t>Export of services</t>
  </si>
  <si>
    <t>Imports of goods and services</t>
  </si>
  <si>
    <t>Import of goods</t>
  </si>
  <si>
    <t>Import of services</t>
  </si>
  <si>
    <t>Errors and Omissions</t>
  </si>
  <si>
    <t>EXPENDITURE ON GDP AT CURRENT PRICES</t>
  </si>
  <si>
    <t>Table 3</t>
  </si>
  <si>
    <t>EXPENDITURE ON GDP AT 2015 CONSTANT PRICES</t>
  </si>
  <si>
    <t>GDP at basic Prices</t>
  </si>
  <si>
    <t>Taxes on Production</t>
  </si>
  <si>
    <t>Changes in Inventories</t>
  </si>
  <si>
    <t>Changes in Valuables</t>
  </si>
  <si>
    <t>Final consumption</t>
  </si>
  <si>
    <r>
      <t xml:space="preserve">Table 4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2"/>
        <color indexed="8"/>
        <rFont val="Arial Narrow"/>
        <family val="2"/>
      </rPr>
      <t>Million of TZS</t>
    </r>
  </si>
  <si>
    <t>GDP AND EXPENDITURE AT 2015 CONSTANT PRICES</t>
  </si>
</sst>
</file>

<file path=xl/styles.xml><?xml version="1.0" encoding="utf-8"?>
<styleSheet xmlns="http://schemas.openxmlformats.org/spreadsheetml/2006/main">
  <numFmts count="48">
    <numFmt numFmtId="5" formatCode="&quot;TSh&quot;#,##0;\-&quot;TSh&quot;#,##0"/>
    <numFmt numFmtId="6" formatCode="&quot;TSh&quot;#,##0;[Red]\-&quot;TSh&quot;#,##0"/>
    <numFmt numFmtId="7" formatCode="&quot;TSh&quot;#,##0.00;\-&quot;TSh&quot;#,##0.00"/>
    <numFmt numFmtId="8" formatCode="&quot;TSh&quot;#,##0.00;[Red]\-&quot;TSh&quot;#,##0.00"/>
    <numFmt numFmtId="42" formatCode="_-&quot;TSh&quot;* #,##0_-;\-&quot;TSh&quot;* #,##0_-;_-&quot;TSh&quot;* &quot;-&quot;_-;_-@_-"/>
    <numFmt numFmtId="41" formatCode="_-* #,##0_-;\-* #,##0_-;_-* &quot;-&quot;_-;_-@_-"/>
    <numFmt numFmtId="44" formatCode="_-&quot;TSh&quot;* #,##0.00_-;\-&quot;TSh&quot;* #,##0.00_-;_-&quot;TSh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.0"/>
    <numFmt numFmtId="179" formatCode="_(* #,##0_);_(* \(#,##0\);_(* &quot;-&quot;??_);_(@_)"/>
    <numFmt numFmtId="180" formatCode="0.0"/>
    <numFmt numFmtId="181" formatCode="_-* #,##0.0_-;\-* #,##0.0_-;_-* &quot;-&quot;_-;_-@_-"/>
    <numFmt numFmtId="182" formatCode="0.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0000"/>
    <numFmt numFmtId="188" formatCode="0.000%"/>
    <numFmt numFmtId="189" formatCode="_-* #,##0.00_-;\-* #,##0.00_-;_-* &quot;-&quot;_-;_-@_-"/>
    <numFmt numFmtId="190" formatCode="0.000000"/>
    <numFmt numFmtId="191" formatCode="0.00000"/>
    <numFmt numFmtId="192" formatCode="0.0000"/>
    <numFmt numFmtId="193" formatCode="0.000"/>
    <numFmt numFmtId="194" formatCode="_-* #,##0.0_-;\-* #,##0.0_-;_-* &quot;-&quot;??_-;_-@_-"/>
    <numFmt numFmtId="195" formatCode="_-* #,##0_-;\-* #,##0_-;_-* &quot;-&quot;??_-;_-@_-"/>
    <numFmt numFmtId="196" formatCode="#,##0.000"/>
    <numFmt numFmtId="197" formatCode="0.00000000"/>
    <numFmt numFmtId="198" formatCode="#,##0.0000"/>
    <numFmt numFmtId="199" formatCode="#,##0.00000"/>
    <numFmt numFmtId="200" formatCode="_-* #,##0.0_-;\-* #,##0.0_-;_-* &quot;-&quot;?_-;_-@_-"/>
    <numFmt numFmtId="201" formatCode="#,##0.0_);\(#,##0.0\)"/>
    <numFmt numFmtId="202" formatCode="0.0000000000"/>
    <numFmt numFmtId="203" formatCode="#,##0_ ;\-#,##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i/>
      <sz val="12"/>
      <color indexed="8"/>
      <name val="Arial Narrow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b/>
      <sz val="12"/>
      <name val="Arial Narrow"/>
      <family val="2"/>
    </font>
    <font>
      <i/>
      <sz val="12"/>
      <name val="Arial Narrow"/>
      <family val="2"/>
    </font>
    <font>
      <b/>
      <i/>
      <sz val="12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i/>
      <sz val="12"/>
      <color theme="1"/>
      <name val="Arial Narrow"/>
      <family val="2"/>
    </font>
    <font>
      <b/>
      <sz val="12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/>
      <top/>
      <bottom style="double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10" xfId="0" applyFont="1" applyBorder="1" applyAlignment="1">
      <alignment/>
    </xf>
    <xf numFmtId="0" fontId="48" fillId="0" borderId="0" xfId="0" applyFont="1" applyAlignment="1">
      <alignment horizontal="right"/>
    </xf>
    <xf numFmtId="3" fontId="48" fillId="0" borderId="11" xfId="0" applyNumberFormat="1" applyFont="1" applyBorder="1" applyAlignment="1">
      <alignment/>
    </xf>
    <xf numFmtId="3" fontId="48" fillId="0" borderId="12" xfId="0" applyNumberFormat="1" applyFont="1" applyBorder="1" applyAlignment="1" quotePrefix="1">
      <alignment horizontal="right"/>
    </xf>
    <xf numFmtId="1" fontId="48" fillId="0" borderId="12" xfId="0" applyNumberFormat="1" applyFont="1" applyBorder="1" applyAlignment="1" quotePrefix="1">
      <alignment horizontal="right"/>
    </xf>
    <xf numFmtId="0" fontId="47" fillId="0" borderId="10" xfId="0" applyFont="1" applyBorder="1" applyAlignment="1">
      <alignment/>
    </xf>
    <xf numFmtId="41" fontId="48" fillId="0" borderId="0" xfId="43" applyFont="1" applyBorder="1" applyAlignment="1">
      <alignment/>
    </xf>
    <xf numFmtId="41" fontId="48" fillId="0" borderId="0" xfId="43" applyFont="1" applyBorder="1" applyAlignment="1">
      <alignment horizontal="right"/>
    </xf>
    <xf numFmtId="3" fontId="48" fillId="0" borderId="0" xfId="43" applyNumberFormat="1" applyFont="1" applyBorder="1" applyAlignment="1">
      <alignment horizontal="right"/>
    </xf>
    <xf numFmtId="181" fontId="48" fillId="0" borderId="0" xfId="43" applyNumberFormat="1" applyFont="1" applyBorder="1" applyAlignment="1">
      <alignment/>
    </xf>
    <xf numFmtId="3" fontId="48" fillId="0" borderId="10" xfId="0" applyNumberFormat="1" applyFont="1" applyBorder="1" applyAlignment="1">
      <alignment/>
    </xf>
    <xf numFmtId="3" fontId="48" fillId="0" borderId="10" xfId="0" applyNumberFormat="1" applyFont="1" applyBorder="1" applyAlignment="1">
      <alignment horizontal="right"/>
    </xf>
    <xf numFmtId="3" fontId="48" fillId="0" borderId="0" xfId="0" applyNumberFormat="1" applyFont="1" applyAlignment="1">
      <alignment/>
    </xf>
    <xf numFmtId="3" fontId="48" fillId="0" borderId="0" xfId="0" applyNumberFormat="1" applyFont="1" applyAlignment="1">
      <alignment horizontal="right"/>
    </xf>
    <xf numFmtId="181" fontId="48" fillId="0" borderId="0" xfId="43" applyNumberFormat="1" applyFont="1" applyBorder="1" applyAlignment="1">
      <alignment horizontal="right"/>
    </xf>
    <xf numFmtId="3" fontId="48" fillId="0" borderId="0" xfId="43" applyNumberFormat="1" applyFont="1" applyBorder="1" applyAlignment="1">
      <alignment/>
    </xf>
    <xf numFmtId="195" fontId="48" fillId="0" borderId="0" xfId="42" applyNumberFormat="1" applyFont="1" applyBorder="1" applyAlignment="1">
      <alignment/>
    </xf>
    <xf numFmtId="3" fontId="5" fillId="0" borderId="0" xfId="0" applyNumberFormat="1" applyFont="1" applyAlignment="1">
      <alignment horizontal="left" indent="1"/>
    </xf>
    <xf numFmtId="3" fontId="47" fillId="0" borderId="0" xfId="43" applyNumberFormat="1" applyFont="1" applyBorder="1" applyAlignment="1">
      <alignment/>
    </xf>
    <xf numFmtId="3" fontId="47" fillId="0" borderId="0" xfId="43" applyNumberFormat="1" applyFont="1" applyFill="1" applyBorder="1" applyAlignment="1">
      <alignment/>
    </xf>
    <xf numFmtId="3" fontId="47" fillId="0" borderId="0" xfId="43" applyNumberFormat="1" applyFont="1" applyFill="1" applyBorder="1" applyAlignment="1">
      <alignment horizontal="right"/>
    </xf>
    <xf numFmtId="3" fontId="47" fillId="0" borderId="0" xfId="43" applyNumberFormat="1" applyFont="1" applyAlignment="1">
      <alignment horizontal="right"/>
    </xf>
    <xf numFmtId="41" fontId="47" fillId="0" borderId="0" xfId="43" applyFont="1" applyAlignment="1">
      <alignment horizontal="right"/>
    </xf>
    <xf numFmtId="3" fontId="47" fillId="0" borderId="0" xfId="43" applyNumberFormat="1" applyFont="1" applyAlignment="1">
      <alignment/>
    </xf>
    <xf numFmtId="3" fontId="47" fillId="0" borderId="0" xfId="43" applyNumberFormat="1" applyFont="1" applyFill="1" applyAlignment="1">
      <alignment/>
    </xf>
    <xf numFmtId="3" fontId="47" fillId="0" borderId="0" xfId="0" applyNumberFormat="1" applyFont="1" applyAlignment="1">
      <alignment horizontal="left" indent="1"/>
    </xf>
    <xf numFmtId="3" fontId="48" fillId="0" borderId="0" xfId="0" applyNumberFormat="1" applyFont="1" applyAlignment="1">
      <alignment horizontal="left"/>
    </xf>
    <xf numFmtId="3" fontId="48" fillId="0" borderId="0" xfId="43" applyNumberFormat="1" applyFont="1" applyAlignment="1">
      <alignment/>
    </xf>
    <xf numFmtId="3" fontId="48" fillId="0" borderId="0" xfId="43" applyNumberFormat="1" applyFont="1" applyAlignment="1">
      <alignment horizontal="right"/>
    </xf>
    <xf numFmtId="3" fontId="6" fillId="0" borderId="0" xfId="0" applyNumberFormat="1" applyFont="1" applyAlignment="1">
      <alignment horizontal="left" indent="1"/>
    </xf>
    <xf numFmtId="195" fontId="47" fillId="0" borderId="0" xfId="42" applyNumberFormat="1" applyFont="1" applyAlignment="1">
      <alignment horizontal="right"/>
    </xf>
    <xf numFmtId="3" fontId="47" fillId="0" borderId="0" xfId="42" applyNumberFormat="1" applyFont="1" applyBorder="1" applyAlignment="1">
      <alignment horizontal="right"/>
    </xf>
    <xf numFmtId="3" fontId="47" fillId="0" borderId="0" xfId="43" applyNumberFormat="1" applyFont="1" applyFill="1" applyAlignment="1">
      <alignment horizontal="right"/>
    </xf>
    <xf numFmtId="3" fontId="47" fillId="0" borderId="0" xfId="42" applyNumberFormat="1" applyFont="1" applyAlignment="1">
      <alignment horizontal="right"/>
    </xf>
    <xf numFmtId="3" fontId="47" fillId="0" borderId="0" xfId="43" applyNumberFormat="1" applyFont="1" applyBorder="1" applyAlignment="1">
      <alignment horizontal="right"/>
    </xf>
    <xf numFmtId="203" fontId="47" fillId="0" borderId="13" xfId="43" applyNumberFormat="1" applyFont="1" applyBorder="1" applyAlignment="1">
      <alignment/>
    </xf>
    <xf numFmtId="3" fontId="47" fillId="0" borderId="13" xfId="43" applyNumberFormat="1" applyFont="1" applyBorder="1" applyAlignment="1">
      <alignment/>
    </xf>
    <xf numFmtId="3" fontId="47" fillId="0" borderId="13" xfId="43" applyNumberFormat="1" applyFont="1" applyBorder="1" applyAlignment="1">
      <alignment horizontal="right"/>
    </xf>
    <xf numFmtId="3" fontId="47" fillId="0" borderId="0" xfId="0" applyNumberFormat="1" applyFont="1" applyAlignment="1">
      <alignment/>
    </xf>
    <xf numFmtId="9" fontId="47" fillId="0" borderId="0" xfId="60" applyFont="1" applyAlignment="1">
      <alignment/>
    </xf>
    <xf numFmtId="41" fontId="47" fillId="0" borderId="0" xfId="43" applyFont="1" applyAlignment="1">
      <alignment/>
    </xf>
    <xf numFmtId="180" fontId="47" fillId="0" borderId="0" xfId="60" applyNumberFormat="1" applyFont="1" applyAlignment="1">
      <alignment/>
    </xf>
    <xf numFmtId="3" fontId="48" fillId="0" borderId="0" xfId="0" applyNumberFormat="1" applyFont="1" applyAlignment="1">
      <alignment horizontal="center"/>
    </xf>
    <xf numFmtId="0" fontId="48" fillId="0" borderId="0" xfId="0" applyFont="1" applyAlignment="1">
      <alignment horizontal="left"/>
    </xf>
    <xf numFmtId="3" fontId="48" fillId="0" borderId="14" xfId="0" applyNumberFormat="1" applyFont="1" applyBorder="1" applyAlignment="1">
      <alignment/>
    </xf>
    <xf numFmtId="3" fontId="48" fillId="0" borderId="14" xfId="0" applyNumberFormat="1" applyFont="1" applyBorder="1" applyAlignment="1" quotePrefix="1">
      <alignment horizontal="right"/>
    </xf>
    <xf numFmtId="3" fontId="48" fillId="0" borderId="0" xfId="0" applyNumberFormat="1" applyFont="1" applyAlignment="1" quotePrefix="1">
      <alignment horizontal="right"/>
    </xf>
    <xf numFmtId="41" fontId="48" fillId="0" borderId="10" xfId="43" applyFont="1" applyBorder="1" applyAlignment="1">
      <alignment/>
    </xf>
    <xf numFmtId="41" fontId="48" fillId="0" borderId="0" xfId="43" applyFont="1" applyBorder="1" applyAlignment="1">
      <alignment/>
    </xf>
    <xf numFmtId="203" fontId="48" fillId="0" borderId="0" xfId="43" applyNumberFormat="1" applyFont="1" applyAlignment="1">
      <alignment/>
    </xf>
    <xf numFmtId="3" fontId="5" fillId="0" borderId="0" xfId="0" applyNumberFormat="1" applyFont="1" applyAlignment="1">
      <alignment horizontal="left"/>
    </xf>
    <xf numFmtId="203" fontId="47" fillId="0" borderId="0" xfId="43" applyNumberFormat="1" applyFont="1" applyAlignment="1">
      <alignment/>
    </xf>
    <xf numFmtId="203" fontId="47" fillId="0" borderId="0" xfId="43" applyNumberFormat="1" applyFont="1" applyFill="1" applyAlignment="1">
      <alignment/>
    </xf>
    <xf numFmtId="3" fontId="47" fillId="0" borderId="13" xfId="0" applyNumberFormat="1" applyFont="1" applyBorder="1" applyAlignment="1">
      <alignment/>
    </xf>
    <xf numFmtId="203" fontId="47" fillId="0" borderId="0" xfId="43" applyNumberFormat="1" applyFont="1" applyBorder="1" applyAlignment="1">
      <alignment/>
    </xf>
    <xf numFmtId="41" fontId="47" fillId="0" borderId="0" xfId="0" applyNumberFormat="1" applyFont="1" applyAlignment="1">
      <alignment/>
    </xf>
    <xf numFmtId="3" fontId="47" fillId="0" borderId="0" xfId="60" applyNumberFormat="1" applyFont="1" applyAlignment="1">
      <alignment/>
    </xf>
    <xf numFmtId="171" fontId="47" fillId="0" borderId="0" xfId="0" applyNumberFormat="1" applyFont="1" applyAlignment="1">
      <alignment/>
    </xf>
    <xf numFmtId="0" fontId="48" fillId="0" borderId="10" xfId="0" applyFont="1" applyBorder="1" applyAlignment="1">
      <alignment horizontal="left"/>
    </xf>
    <xf numFmtId="0" fontId="48" fillId="0" borderId="10" xfId="0" applyFont="1" applyBorder="1" applyAlignment="1">
      <alignment/>
    </xf>
    <xf numFmtId="3" fontId="5" fillId="0" borderId="14" xfId="0" applyNumberFormat="1" applyFont="1" applyBorder="1" applyAlignment="1">
      <alignment/>
    </xf>
    <xf numFmtId="3" fontId="7" fillId="0" borderId="14" xfId="0" applyNumberFormat="1" applyFont="1" applyBorder="1" applyAlignment="1" quotePrefix="1">
      <alignment horizontal="right"/>
    </xf>
    <xf numFmtId="3" fontId="7" fillId="0" borderId="14" xfId="0" applyNumberFormat="1" applyFont="1" applyFill="1" applyBorder="1" applyAlignment="1" quotePrefix="1">
      <alignment horizontal="right"/>
    </xf>
    <xf numFmtId="0" fontId="47" fillId="0" borderId="0" xfId="0" applyFont="1" applyAlignment="1">
      <alignment/>
    </xf>
    <xf numFmtId="3" fontId="5" fillId="0" borderId="0" xfId="0" applyNumberFormat="1" applyFont="1" applyAlignment="1">
      <alignment/>
    </xf>
    <xf numFmtId="3" fontId="49" fillId="0" borderId="0" xfId="0" applyNumberFormat="1" applyFont="1" applyAlignment="1">
      <alignment/>
    </xf>
    <xf numFmtId="3" fontId="49" fillId="0" borderId="0" xfId="0" applyNumberFormat="1" applyFont="1" applyFill="1" applyAlignment="1">
      <alignment/>
    </xf>
    <xf numFmtId="200" fontId="8" fillId="0" borderId="0" xfId="43" applyNumberFormat="1" applyFont="1" applyFill="1" applyAlignment="1">
      <alignment/>
    </xf>
    <xf numFmtId="201" fontId="8" fillId="0" borderId="0" xfId="43" applyNumberFormat="1" applyFont="1" applyFill="1" applyAlignment="1">
      <alignment/>
    </xf>
    <xf numFmtId="3" fontId="49" fillId="0" borderId="0" xfId="0" applyNumberFormat="1" applyFont="1" applyAlignment="1">
      <alignment horizontal="left"/>
    </xf>
    <xf numFmtId="3" fontId="9" fillId="0" borderId="0" xfId="0" applyNumberFormat="1" applyFont="1" applyAlignment="1">
      <alignment/>
    </xf>
    <xf numFmtId="3" fontId="9" fillId="0" borderId="0" xfId="0" applyNumberFormat="1" applyFont="1" applyFill="1" applyAlignment="1">
      <alignment/>
    </xf>
    <xf numFmtId="180" fontId="47" fillId="0" borderId="0" xfId="0" applyNumberFormat="1" applyFont="1" applyAlignment="1">
      <alignment/>
    </xf>
    <xf numFmtId="3" fontId="5" fillId="0" borderId="0" xfId="0" applyNumberFormat="1" applyFont="1" applyFill="1" applyAlignment="1">
      <alignment/>
    </xf>
    <xf numFmtId="3" fontId="7" fillId="0" borderId="0" xfId="0" applyNumberFormat="1" applyFont="1" applyAlignment="1">
      <alignment/>
    </xf>
    <xf numFmtId="3" fontId="7" fillId="0" borderId="14" xfId="0" applyNumberFormat="1" applyFont="1" applyBorder="1" applyAlignment="1">
      <alignment/>
    </xf>
    <xf numFmtId="3" fontId="7" fillId="0" borderId="14" xfId="0" applyNumberFormat="1" applyFont="1" applyFill="1" applyBorder="1" applyAlignment="1">
      <alignment/>
    </xf>
    <xf numFmtId="0" fontId="5" fillId="0" borderId="0" xfId="0" applyFont="1" applyAlignment="1">
      <alignment/>
    </xf>
    <xf numFmtId="182" fontId="5" fillId="0" borderId="0" xfId="60" applyNumberFormat="1" applyFont="1" applyFill="1" applyAlignment="1">
      <alignment/>
    </xf>
    <xf numFmtId="41" fontId="8" fillId="0" borderId="0" xfId="43" applyFont="1" applyFill="1" applyAlignment="1">
      <alignment/>
    </xf>
    <xf numFmtId="41" fontId="5" fillId="0" borderId="0" xfId="43" applyFont="1" applyAlignment="1">
      <alignment/>
    </xf>
    <xf numFmtId="180" fontId="5" fillId="0" borderId="0" xfId="0" applyNumberFormat="1" applyFont="1" applyAlignment="1">
      <alignment/>
    </xf>
    <xf numFmtId="195" fontId="5" fillId="0" borderId="0" xfId="42" applyNumberFormat="1" applyFont="1" applyAlignment="1">
      <alignment/>
    </xf>
    <xf numFmtId="178" fontId="49" fillId="0" borderId="0" xfId="0" applyNumberFormat="1" applyFont="1" applyFill="1" applyAlignment="1">
      <alignment/>
    </xf>
    <xf numFmtId="178" fontId="47" fillId="0" borderId="0" xfId="0" applyNumberFormat="1" applyFont="1" applyFill="1" applyAlignment="1">
      <alignment/>
    </xf>
    <xf numFmtId="178" fontId="48" fillId="0" borderId="0" xfId="0" applyNumberFormat="1" applyFont="1" applyFill="1" applyAlignment="1">
      <alignment/>
    </xf>
    <xf numFmtId="178" fontId="48" fillId="0" borderId="14" xfId="0" applyNumberFormat="1" applyFont="1" applyFill="1" applyBorder="1" applyAlignment="1">
      <alignment/>
    </xf>
    <xf numFmtId="0" fontId="47" fillId="0" borderId="0" xfId="0" applyFont="1" applyBorder="1" applyAlignment="1">
      <alignment wrapText="1"/>
    </xf>
    <xf numFmtId="3" fontId="48" fillId="0" borderId="0" xfId="0" applyNumberFormat="1" applyFont="1" applyBorder="1" applyAlignment="1">
      <alignment wrapText="1"/>
    </xf>
    <xf numFmtId="0" fontId="48" fillId="0" borderId="0" xfId="0" applyFont="1" applyBorder="1" applyAlignment="1">
      <alignment/>
    </xf>
    <xf numFmtId="3" fontId="48" fillId="0" borderId="14" xfId="0" applyNumberFormat="1" applyFont="1" applyFill="1" applyBorder="1" applyAlignment="1" quotePrefix="1">
      <alignment horizontal="right"/>
    </xf>
    <xf numFmtId="0" fontId="48" fillId="0" borderId="0" xfId="0" applyNumberFormat="1" applyFont="1" applyAlignment="1">
      <alignment/>
    </xf>
    <xf numFmtId="0" fontId="48" fillId="0" borderId="0" xfId="0" applyNumberFormat="1" applyFont="1" applyBorder="1" applyAlignment="1">
      <alignment wrapText="1"/>
    </xf>
    <xf numFmtId="189" fontId="47" fillId="0" borderId="0" xfId="43" applyNumberFormat="1" applyFont="1" applyAlignment="1">
      <alignment/>
    </xf>
    <xf numFmtId="3" fontId="47" fillId="0" borderId="0" xfId="0" applyNumberFormat="1" applyFont="1" applyFill="1" applyAlignment="1">
      <alignment/>
    </xf>
    <xf numFmtId="0" fontId="50" fillId="0" borderId="0" xfId="0" applyFont="1" applyBorder="1" applyAlignment="1">
      <alignment vertical="center"/>
    </xf>
    <xf numFmtId="41" fontId="47" fillId="0" borderId="0" xfId="43" applyFont="1" applyAlignment="1">
      <alignment vertical="center"/>
    </xf>
    <xf numFmtId="3" fontId="48" fillId="0" borderId="0" xfId="0" applyNumberFormat="1" applyFont="1" applyFill="1" applyAlignment="1">
      <alignment/>
    </xf>
    <xf numFmtId="3" fontId="48" fillId="0" borderId="14" xfId="0" applyNumberFormat="1" applyFont="1" applyFill="1" applyBorder="1" applyAlignment="1">
      <alignment/>
    </xf>
    <xf numFmtId="4" fontId="49" fillId="0" borderId="0" xfId="0" applyNumberFormat="1" applyFont="1" applyFill="1" applyAlignment="1">
      <alignment/>
    </xf>
    <xf numFmtId="0" fontId="47" fillId="0" borderId="0" xfId="0" applyFont="1" applyAlignment="1">
      <alignment horizontal="right"/>
    </xf>
    <xf numFmtId="3" fontId="48" fillId="0" borderId="0" xfId="0" applyNumberFormat="1" applyFont="1" applyBorder="1" applyAlignment="1">
      <alignment horizontal="center" wrapText="1"/>
    </xf>
    <xf numFmtId="0" fontId="47" fillId="0" borderId="0" xfId="0" applyFont="1" applyAlignment="1">
      <alignment horizontal="center" wrapText="1"/>
    </xf>
    <xf numFmtId="0" fontId="48" fillId="0" borderId="10" xfId="0" applyFont="1" applyBorder="1" applyAlignment="1">
      <alignment horizontal="left"/>
    </xf>
    <xf numFmtId="3" fontId="48" fillId="0" borderId="0" xfId="0" applyNumberFormat="1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80"/>
  <sheetViews>
    <sheetView zoomScalePageLayoutView="0" workbookViewId="0" topLeftCell="A17">
      <selection activeCell="E29" sqref="E29"/>
    </sheetView>
  </sheetViews>
  <sheetFormatPr defaultColWidth="9.140625" defaultRowHeight="15"/>
  <cols>
    <col min="1" max="1" width="3.28125" style="1" customWidth="1"/>
    <col min="2" max="2" width="35.421875" style="1" bestFit="1" customWidth="1"/>
    <col min="3" max="4" width="11.421875" style="1" hidden="1" customWidth="1"/>
    <col min="5" max="5" width="11.140625" style="1" customWidth="1"/>
    <col min="6" max="6" width="11.8515625" style="1" customWidth="1"/>
    <col min="7" max="7" width="11.57421875" style="1" customWidth="1"/>
    <col min="8" max="8" width="11.421875" style="1" customWidth="1"/>
    <col min="9" max="9" width="11.8515625" style="1" customWidth="1"/>
    <col min="10" max="10" width="11.57421875" style="1" customWidth="1"/>
    <col min="11" max="11" width="11.421875" style="1" customWidth="1"/>
    <col min="12" max="12" width="7.8515625" style="1" customWidth="1"/>
    <col min="13" max="13" width="6.8515625" style="1" customWidth="1"/>
    <col min="14" max="18" width="10.421875" style="1" bestFit="1" customWidth="1"/>
    <col min="19" max="19" width="10.140625" style="1" bestFit="1" customWidth="1"/>
    <col min="20" max="16384" width="9.140625" style="1" customWidth="1"/>
  </cols>
  <sheetData>
    <row r="2" spans="1:22" ht="12" customHeight="1">
      <c r="A2" s="104" t="s">
        <v>61</v>
      </c>
      <c r="B2" s="104"/>
      <c r="C2" s="104"/>
      <c r="D2" s="104"/>
      <c r="E2" s="104"/>
      <c r="F2" s="104"/>
      <c r="G2" s="104"/>
      <c r="H2" s="104"/>
      <c r="I2" s="104"/>
      <c r="J2" s="105"/>
      <c r="K2" s="105"/>
      <c r="L2" s="90"/>
      <c r="M2" s="90"/>
      <c r="N2" s="45"/>
      <c r="O2" s="45"/>
      <c r="P2" s="45"/>
      <c r="Q2" s="45"/>
      <c r="R2" s="45"/>
      <c r="S2" s="45"/>
      <c r="T2" s="45"/>
      <c r="U2" s="45"/>
      <c r="V2" s="45"/>
    </row>
    <row r="3" spans="1:13" ht="12" customHeight="1">
      <c r="A3" s="104" t="s">
        <v>62</v>
      </c>
      <c r="B3" s="104"/>
      <c r="C3" s="104"/>
      <c r="D3" s="104"/>
      <c r="E3" s="104"/>
      <c r="F3" s="104"/>
      <c r="G3" s="104"/>
      <c r="H3" s="104"/>
      <c r="I3" s="104"/>
      <c r="J3" s="105"/>
      <c r="K3" s="105"/>
      <c r="L3" s="91"/>
      <c r="M3" s="91"/>
    </row>
    <row r="4" spans="1:13" ht="12" customHeight="1">
      <c r="A4" s="61" t="s">
        <v>64</v>
      </c>
      <c r="B4" s="62"/>
      <c r="C4" s="62"/>
      <c r="D4" s="62"/>
      <c r="E4" s="62"/>
      <c r="F4" s="62"/>
      <c r="G4" s="62"/>
      <c r="H4" s="62"/>
      <c r="K4" s="1" t="s">
        <v>63</v>
      </c>
      <c r="L4" s="92"/>
      <c r="M4" s="92"/>
    </row>
    <row r="5" spans="1:22" ht="12" customHeight="1">
      <c r="A5" s="63"/>
      <c r="B5" s="47" t="s">
        <v>98</v>
      </c>
      <c r="C5" s="93" t="s">
        <v>0</v>
      </c>
      <c r="D5" s="93" t="s">
        <v>21</v>
      </c>
      <c r="E5" s="93" t="s">
        <v>22</v>
      </c>
      <c r="F5" s="93" t="s">
        <v>23</v>
      </c>
      <c r="G5" s="93" t="s">
        <v>53</v>
      </c>
      <c r="H5" s="93" t="s">
        <v>54</v>
      </c>
      <c r="I5" s="93" t="s">
        <v>57</v>
      </c>
      <c r="J5" s="93" t="s">
        <v>58</v>
      </c>
      <c r="K5" s="93" t="s">
        <v>59</v>
      </c>
      <c r="L5" s="94"/>
      <c r="M5" s="95"/>
      <c r="U5" s="91"/>
      <c r="V5" s="91"/>
    </row>
    <row r="6" spans="1:22" ht="12.75" customHeight="1">
      <c r="A6" s="67" t="s">
        <v>1</v>
      </c>
      <c r="B6" s="68" t="s">
        <v>65</v>
      </c>
      <c r="C6" s="69">
        <f aca="true" t="shared" si="0" ref="C6:K6">SUM(C7:C11)</f>
        <v>19551225.214639287</v>
      </c>
      <c r="D6" s="69">
        <f t="shared" si="0"/>
        <v>21313803.09607378</v>
      </c>
      <c r="E6" s="69">
        <f t="shared" si="0"/>
        <v>25234560.1615303</v>
      </c>
      <c r="F6" s="69">
        <f t="shared" si="0"/>
        <v>29739110.77205689</v>
      </c>
      <c r="G6" s="69">
        <f t="shared" si="0"/>
        <v>34154593.77621647</v>
      </c>
      <c r="H6" s="69">
        <f t="shared" si="0"/>
        <v>35962728.00637018</v>
      </c>
      <c r="I6" s="69">
        <f t="shared" si="0"/>
        <v>37192537.42534177</v>
      </c>
      <c r="J6" s="69">
        <f t="shared" si="0"/>
        <v>39965584.34095327</v>
      </c>
      <c r="K6" s="69">
        <f t="shared" si="0"/>
        <v>42233160.707980126</v>
      </c>
      <c r="L6" s="96"/>
      <c r="M6" s="96"/>
      <c r="U6" s="91"/>
      <c r="V6" s="91"/>
    </row>
    <row r="7" spans="1:24" ht="13.5" customHeight="1">
      <c r="A7" s="67"/>
      <c r="B7" s="28" t="s">
        <v>66</v>
      </c>
      <c r="C7" s="76">
        <v>10500527.602967458</v>
      </c>
      <c r="D7" s="76">
        <v>11562090.038869968</v>
      </c>
      <c r="E7" s="76">
        <v>13279392.275067067</v>
      </c>
      <c r="F7" s="76">
        <v>16474729.384668292</v>
      </c>
      <c r="G7" s="76">
        <v>19703004.018261068</v>
      </c>
      <c r="H7" s="97">
        <v>21003719.729028534</v>
      </c>
      <c r="I7" s="97">
        <v>20686963.255190957</v>
      </c>
      <c r="J7" s="97">
        <v>22867540.19131638</v>
      </c>
      <c r="K7" s="97">
        <v>23513171.70668425</v>
      </c>
      <c r="L7" s="96"/>
      <c r="M7" s="96"/>
      <c r="U7" s="91"/>
      <c r="V7" s="91"/>
      <c r="W7" s="98"/>
      <c r="X7" s="98"/>
    </row>
    <row r="8" spans="1:22" ht="12" customHeight="1">
      <c r="A8" s="67"/>
      <c r="B8" s="28" t="s">
        <v>67</v>
      </c>
      <c r="C8" s="76">
        <v>5579311.856308875</v>
      </c>
      <c r="D8" s="76">
        <v>5585210.596489856</v>
      </c>
      <c r="E8" s="76">
        <v>7158456.547443942</v>
      </c>
      <c r="F8" s="76">
        <v>8205006.678247845</v>
      </c>
      <c r="G8" s="76">
        <v>8857938.95848979</v>
      </c>
      <c r="H8" s="97">
        <v>9240099.75410778</v>
      </c>
      <c r="I8" s="97">
        <v>10345069.248562796</v>
      </c>
      <c r="J8" s="97">
        <v>10609888.475913212</v>
      </c>
      <c r="K8" s="97">
        <v>11256597.026898675</v>
      </c>
      <c r="L8" s="96"/>
      <c r="M8" s="96"/>
      <c r="U8" s="91"/>
      <c r="V8" s="91"/>
    </row>
    <row r="9" spans="1:22" ht="12" customHeight="1">
      <c r="A9" s="67"/>
      <c r="B9" s="28" t="s">
        <v>68</v>
      </c>
      <c r="C9" s="97">
        <v>2069113.1587993833</v>
      </c>
      <c r="D9" s="97">
        <v>2477897.0900556757</v>
      </c>
      <c r="E9" s="97">
        <v>2920424.793611716</v>
      </c>
      <c r="F9" s="97">
        <v>3094767.232601621</v>
      </c>
      <c r="G9" s="97">
        <v>3310076.026877515</v>
      </c>
      <c r="H9" s="97">
        <v>3459581.3644319098</v>
      </c>
      <c r="I9" s="97">
        <v>3738359.7515556943</v>
      </c>
      <c r="J9" s="97">
        <v>3947993.339877753</v>
      </c>
      <c r="K9" s="97">
        <v>4578311.471616151</v>
      </c>
      <c r="L9" s="43"/>
      <c r="M9" s="43"/>
      <c r="U9" s="91"/>
      <c r="V9" s="91"/>
    </row>
    <row r="10" spans="1:22" ht="12" customHeight="1">
      <c r="A10" s="67"/>
      <c r="B10" s="28" t="s">
        <v>69</v>
      </c>
      <c r="C10" s="97">
        <v>1375789.5033852924</v>
      </c>
      <c r="D10" s="97">
        <v>1658604.888009061</v>
      </c>
      <c r="E10" s="97">
        <v>1843401.007591749</v>
      </c>
      <c r="F10" s="97">
        <v>1929746.8069623678</v>
      </c>
      <c r="G10" s="97">
        <v>2245558.117826983</v>
      </c>
      <c r="H10" s="97">
        <v>2218730.87323911</v>
      </c>
      <c r="I10" s="97">
        <v>2379172.2878196286</v>
      </c>
      <c r="J10" s="97">
        <v>2494161.5437390204</v>
      </c>
      <c r="K10" s="97">
        <v>2836934.4621270904</v>
      </c>
      <c r="L10" s="43"/>
      <c r="M10" s="43"/>
      <c r="U10" s="91"/>
      <c r="V10" s="91"/>
    </row>
    <row r="11" spans="1:22" ht="12" customHeight="1">
      <c r="A11" s="67"/>
      <c r="B11" s="28" t="s">
        <v>70</v>
      </c>
      <c r="C11" s="97">
        <v>26483.093178276653</v>
      </c>
      <c r="D11" s="97">
        <v>30000.482649221383</v>
      </c>
      <c r="E11" s="97">
        <v>32885.5378158234</v>
      </c>
      <c r="F11" s="97">
        <v>34860.66957676571</v>
      </c>
      <c r="G11" s="97">
        <v>38016.65476111439</v>
      </c>
      <c r="H11" s="97">
        <v>40596.28556284825</v>
      </c>
      <c r="I11" s="97">
        <v>42972.88221268973</v>
      </c>
      <c r="J11" s="97">
        <v>46000.790106896784</v>
      </c>
      <c r="K11" s="97">
        <v>48146.04065396083</v>
      </c>
      <c r="U11" s="91"/>
      <c r="V11" s="91"/>
    </row>
    <row r="12" spans="1:22" ht="12" customHeight="1">
      <c r="A12" s="67"/>
      <c r="B12" s="72" t="s">
        <v>71</v>
      </c>
      <c r="C12" s="69">
        <f aca="true" t="shared" si="1" ref="C12:K12">SUM(C13:C17)</f>
        <v>18570321.97106277</v>
      </c>
      <c r="D12" s="69">
        <f t="shared" si="1"/>
        <v>20767733.600011557</v>
      </c>
      <c r="E12" s="69">
        <f t="shared" si="1"/>
        <v>23103647.259384684</v>
      </c>
      <c r="F12" s="69">
        <f t="shared" si="1"/>
        <v>26937139.33653783</v>
      </c>
      <c r="G12" s="69">
        <f t="shared" si="1"/>
        <v>29735584.42371267</v>
      </c>
      <c r="H12" s="69">
        <f t="shared" si="1"/>
        <v>34851874.27246106</v>
      </c>
      <c r="I12" s="69">
        <f t="shared" si="1"/>
        <v>39944212.06108782</v>
      </c>
      <c r="J12" s="69">
        <f t="shared" si="1"/>
        <v>44950342.001872785</v>
      </c>
      <c r="K12" s="69">
        <f t="shared" si="1"/>
        <v>47844421.33950454</v>
      </c>
      <c r="U12" s="91"/>
      <c r="V12" s="91"/>
    </row>
    <row r="13" spans="1:11" ht="12" customHeight="1">
      <c r="A13" s="67" t="s">
        <v>2</v>
      </c>
      <c r="B13" s="41" t="s">
        <v>72</v>
      </c>
      <c r="C13" s="97">
        <v>3125480.4340036856</v>
      </c>
      <c r="D13" s="97">
        <v>3097933.386174659</v>
      </c>
      <c r="E13" s="97">
        <v>4055619.418655319</v>
      </c>
      <c r="F13" s="97">
        <v>5299362.381241379</v>
      </c>
      <c r="G13" s="97">
        <v>5206217.084083863</v>
      </c>
      <c r="H13" s="97">
        <v>6573058.90412332</v>
      </c>
      <c r="I13" s="97">
        <v>7213402.869300412</v>
      </c>
      <c r="J13" s="97">
        <v>9947971.459374612</v>
      </c>
      <c r="K13" s="97">
        <v>11587501.25641968</v>
      </c>
    </row>
    <row r="14" spans="1:13" ht="12" customHeight="1">
      <c r="A14" s="67" t="s">
        <v>3</v>
      </c>
      <c r="B14" s="41" t="s">
        <v>73</v>
      </c>
      <c r="C14" s="76">
        <v>6648876.171317963</v>
      </c>
      <c r="D14" s="76">
        <v>7533518.9998027235</v>
      </c>
      <c r="E14" s="76">
        <v>7411671.784432426</v>
      </c>
      <c r="F14" s="76">
        <v>8467126.26249409</v>
      </c>
      <c r="G14" s="76">
        <v>9102281.681102628</v>
      </c>
      <c r="H14" s="97">
        <v>10418776.37907069</v>
      </c>
      <c r="I14" s="97">
        <v>11860403.149912067</v>
      </c>
      <c r="J14" s="97">
        <v>12531009.378045022</v>
      </c>
      <c r="K14" s="97">
        <v>12635164.04934019</v>
      </c>
      <c r="L14" s="43"/>
      <c r="M14" s="43"/>
    </row>
    <row r="15" spans="1:13" ht="12" customHeight="1">
      <c r="A15" s="67" t="s">
        <v>4</v>
      </c>
      <c r="B15" s="41" t="s">
        <v>74</v>
      </c>
      <c r="C15" s="97">
        <v>550300.0630853261</v>
      </c>
      <c r="D15" s="97">
        <v>818692.784264277</v>
      </c>
      <c r="E15" s="97">
        <v>798801.1929011318</v>
      </c>
      <c r="F15" s="97">
        <v>472868.3228047259</v>
      </c>
      <c r="G15" s="97">
        <v>413350.5361415601</v>
      </c>
      <c r="H15" s="97">
        <v>348526.6914506166</v>
      </c>
      <c r="I15" s="97">
        <v>369917.1041761816</v>
      </c>
      <c r="J15" s="97">
        <v>398084.331601774</v>
      </c>
      <c r="K15" s="97">
        <v>380056.8277588456</v>
      </c>
      <c r="L15" s="43"/>
      <c r="M15" s="43"/>
    </row>
    <row r="16" spans="1:13" ht="12" customHeight="1">
      <c r="A16" s="67" t="s">
        <v>5</v>
      </c>
      <c r="B16" s="41" t="s">
        <v>75</v>
      </c>
      <c r="C16" s="97">
        <v>324028.0389898161</v>
      </c>
      <c r="D16" s="97">
        <v>371581.06568820775</v>
      </c>
      <c r="E16" s="97">
        <v>390758.0858041244</v>
      </c>
      <c r="F16" s="97">
        <v>433131.9732986985</v>
      </c>
      <c r="G16" s="97">
        <v>519909.2794054417</v>
      </c>
      <c r="H16" s="97">
        <v>566562.1730694039</v>
      </c>
      <c r="I16" s="97">
        <v>628187.1679554624</v>
      </c>
      <c r="J16" s="97">
        <v>745222.0707913511</v>
      </c>
      <c r="K16" s="97">
        <v>876938.9664977205</v>
      </c>
      <c r="L16" s="43"/>
      <c r="M16" s="99"/>
    </row>
    <row r="17" spans="1:13" ht="12" customHeight="1">
      <c r="A17" s="67" t="s">
        <v>6</v>
      </c>
      <c r="B17" s="41" t="s">
        <v>76</v>
      </c>
      <c r="C17" s="97">
        <v>7921637.263665975</v>
      </c>
      <c r="D17" s="97">
        <v>8946007.364081688</v>
      </c>
      <c r="E17" s="97">
        <v>10446796.77759168</v>
      </c>
      <c r="F17" s="97">
        <v>12264650.396698937</v>
      </c>
      <c r="G17" s="97">
        <v>14493825.84297918</v>
      </c>
      <c r="H17" s="97">
        <v>16944950.124747023</v>
      </c>
      <c r="I17" s="97">
        <v>19872301.769743696</v>
      </c>
      <c r="J17" s="97">
        <v>21328054.762060024</v>
      </c>
      <c r="K17" s="97">
        <v>22364760.239488102</v>
      </c>
      <c r="L17" s="43"/>
      <c r="M17" s="99"/>
    </row>
    <row r="18" spans="1:11" ht="12" customHeight="1">
      <c r="A18" s="67"/>
      <c r="B18" s="68" t="s">
        <v>77</v>
      </c>
      <c r="C18" s="69">
        <f aca="true" t="shared" si="2" ref="C18:K18">SUM(C19:C32)</f>
        <v>29384671.422652673</v>
      </c>
      <c r="D18" s="69">
        <f t="shared" si="2"/>
        <v>34111643.46626757</v>
      </c>
      <c r="E18" s="69">
        <f t="shared" si="2"/>
        <v>38146528.856423885</v>
      </c>
      <c r="F18" s="69">
        <f t="shared" si="2"/>
        <v>42747407.421444304</v>
      </c>
      <c r="G18" s="69">
        <f t="shared" si="2"/>
        <v>45066596.03673506</v>
      </c>
      <c r="H18" s="69">
        <f t="shared" si="2"/>
        <v>48059560.62290081</v>
      </c>
      <c r="I18" s="69">
        <f t="shared" si="2"/>
        <v>51417505.41625926</v>
      </c>
      <c r="J18" s="69">
        <f t="shared" si="2"/>
        <v>55219450.54360511</v>
      </c>
      <c r="K18" s="69">
        <f t="shared" si="2"/>
        <v>59019313.397261985</v>
      </c>
    </row>
    <row r="19" spans="1:13" ht="12" customHeight="1">
      <c r="A19" s="67" t="s">
        <v>7</v>
      </c>
      <c r="B19" s="41" t="s">
        <v>78</v>
      </c>
      <c r="C19" s="97">
        <v>7063672.658358989</v>
      </c>
      <c r="D19" s="97">
        <v>8045701.60051003</v>
      </c>
      <c r="E19" s="97">
        <v>8747862.121120213</v>
      </c>
      <c r="F19" s="97">
        <v>9861677.799953459</v>
      </c>
      <c r="G19" s="97">
        <v>10843498.612406828</v>
      </c>
      <c r="H19" s="97">
        <v>11793200.607629707</v>
      </c>
      <c r="I19" s="97">
        <v>12264511.085243637</v>
      </c>
      <c r="J19" s="97">
        <v>12935145.092999987</v>
      </c>
      <c r="K19" s="97">
        <v>14056161.423877848</v>
      </c>
      <c r="L19" s="43"/>
      <c r="M19" s="99"/>
    </row>
    <row r="20" spans="1:13" ht="12" customHeight="1">
      <c r="A20" s="67" t="s">
        <v>8</v>
      </c>
      <c r="B20" s="41" t="s">
        <v>79</v>
      </c>
      <c r="C20" s="76">
        <v>5246332.557718066</v>
      </c>
      <c r="D20" s="76">
        <v>6167365.600411475</v>
      </c>
      <c r="E20" s="76">
        <v>6929894.863826788</v>
      </c>
      <c r="F20" s="76">
        <v>7549483.643873543</v>
      </c>
      <c r="G20" s="76">
        <v>7897993.120874819</v>
      </c>
      <c r="H20" s="76">
        <v>8381276.32955353</v>
      </c>
      <c r="I20" s="76">
        <v>9622791.963489072</v>
      </c>
      <c r="J20" s="76">
        <v>11172778.324119952</v>
      </c>
      <c r="K20" s="97">
        <v>11527735.62368641</v>
      </c>
      <c r="L20" s="43"/>
      <c r="M20" s="99"/>
    </row>
    <row r="21" spans="1:13" ht="12" customHeight="1">
      <c r="A21" s="67" t="s">
        <v>9</v>
      </c>
      <c r="B21" s="41" t="s">
        <v>80</v>
      </c>
      <c r="C21" s="97">
        <v>1317190.7445478362</v>
      </c>
      <c r="D21" s="97">
        <v>1330370.8520022822</v>
      </c>
      <c r="E21" s="97">
        <v>1421916.0998780315</v>
      </c>
      <c r="F21" s="97">
        <v>1523035.2110702964</v>
      </c>
      <c r="G21" s="97">
        <v>1602543.1569571337</v>
      </c>
      <c r="H21" s="97">
        <v>1653791.9153520148</v>
      </c>
      <c r="I21" s="97">
        <v>1764897.5421099938</v>
      </c>
      <c r="J21" s="97">
        <v>1506710.9033315466</v>
      </c>
      <c r="K21" s="97">
        <v>1715763.9656963767</v>
      </c>
      <c r="L21" s="43"/>
      <c r="M21" s="43"/>
    </row>
    <row r="22" spans="1:13" ht="12" customHeight="1">
      <c r="A22" s="67" t="s">
        <v>10</v>
      </c>
      <c r="B22" s="41" t="s">
        <v>81</v>
      </c>
      <c r="C22" s="76">
        <v>1433178.710389783</v>
      </c>
      <c r="D22" s="76">
        <v>1598596.8798792441</v>
      </c>
      <c r="E22" s="76">
        <v>1681098.0098122354</v>
      </c>
      <c r="F22" s="76">
        <v>1739555.8013454995</v>
      </c>
      <c r="G22" s="76">
        <v>1829360.068440025</v>
      </c>
      <c r="H22" s="97">
        <v>1948179.9193372738</v>
      </c>
      <c r="I22" s="97">
        <v>2052242.4404541194</v>
      </c>
      <c r="J22" s="97">
        <v>2196757.5733626876</v>
      </c>
      <c r="K22" s="97">
        <v>2375162.3528009616</v>
      </c>
      <c r="L22" s="43"/>
      <c r="M22" s="99"/>
    </row>
    <row r="23" spans="1:13" ht="12" customHeight="1">
      <c r="A23" s="76" t="s">
        <v>11</v>
      </c>
      <c r="B23" s="41" t="s">
        <v>82</v>
      </c>
      <c r="C23" s="76">
        <v>2541197.7252715444</v>
      </c>
      <c r="D23" s="76">
        <v>3614990.5144535983</v>
      </c>
      <c r="E23" s="76">
        <v>4189021.458113835</v>
      </c>
      <c r="F23" s="76">
        <v>5268866.051734014</v>
      </c>
      <c r="G23" s="76">
        <v>4789631.764670714</v>
      </c>
      <c r="H23" s="97">
        <v>4947301.356050948</v>
      </c>
      <c r="I23" s="97">
        <v>4927613.303400689</v>
      </c>
      <c r="J23" s="97">
        <v>5259756.691863635</v>
      </c>
      <c r="K23" s="97">
        <v>5414783.986505235</v>
      </c>
      <c r="L23" s="43"/>
      <c r="M23" s="99"/>
    </row>
    <row r="24" spans="1:13" ht="12" customHeight="1">
      <c r="A24" s="67" t="s">
        <v>12</v>
      </c>
      <c r="B24" s="41" t="s">
        <v>83</v>
      </c>
      <c r="C24" s="76">
        <v>2551028.9161691144</v>
      </c>
      <c r="D24" s="76">
        <v>2721060.8292281665</v>
      </c>
      <c r="E24" s="76">
        <v>2949597.6169812763</v>
      </c>
      <c r="F24" s="76">
        <v>3162290.489388332</v>
      </c>
      <c r="G24" s="76">
        <v>3334170.6783324573</v>
      </c>
      <c r="H24" s="97">
        <v>3553629.7040954176</v>
      </c>
      <c r="I24" s="97">
        <v>3834060.93132028</v>
      </c>
      <c r="J24" s="97">
        <v>4253172.41891925</v>
      </c>
      <c r="K24" s="97">
        <v>4524204.4613818815</v>
      </c>
      <c r="L24" s="43"/>
      <c r="M24" s="99"/>
    </row>
    <row r="25" spans="1:13" ht="12" customHeight="1">
      <c r="A25" s="67" t="s">
        <v>13</v>
      </c>
      <c r="B25" s="41" t="s">
        <v>84</v>
      </c>
      <c r="C25" s="76">
        <v>353037.78530022525</v>
      </c>
      <c r="D25" s="76">
        <v>433939.2369909446</v>
      </c>
      <c r="E25" s="76">
        <v>518122.72450859303</v>
      </c>
      <c r="F25" s="76">
        <v>617914.3429514843</v>
      </c>
      <c r="G25" s="76">
        <v>726706.5023361654</v>
      </c>
      <c r="H25" s="97">
        <v>817441.6085130794</v>
      </c>
      <c r="I25" s="97">
        <v>903234.1261919525</v>
      </c>
      <c r="J25" s="97">
        <v>986132.8399318764</v>
      </c>
      <c r="K25" s="97">
        <v>1088001.6086025217</v>
      </c>
      <c r="L25" s="43"/>
      <c r="M25" s="99"/>
    </row>
    <row r="26" spans="1:13" ht="12" customHeight="1">
      <c r="A26" s="67" t="s">
        <v>14</v>
      </c>
      <c r="B26" s="41" t="s">
        <v>85</v>
      </c>
      <c r="C26" s="76">
        <v>1522883.630892116</v>
      </c>
      <c r="D26" s="76">
        <v>1914455.576807264</v>
      </c>
      <c r="E26" s="76">
        <v>2183916.9972402533</v>
      </c>
      <c r="F26" s="76">
        <v>2661977.9456503997</v>
      </c>
      <c r="G26" s="76">
        <v>3027383.808809908</v>
      </c>
      <c r="H26" s="97">
        <v>3306553.553873144</v>
      </c>
      <c r="I26" s="97">
        <v>3640720.426689036</v>
      </c>
      <c r="J26" s="97">
        <v>3992260.231973684</v>
      </c>
      <c r="K26" s="97">
        <v>4408968.886453502</v>
      </c>
      <c r="L26" s="43"/>
      <c r="M26" s="99"/>
    </row>
    <row r="27" spans="1:13" ht="12" customHeight="1">
      <c r="A27" s="76" t="s">
        <v>15</v>
      </c>
      <c r="B27" s="41" t="s">
        <v>86</v>
      </c>
      <c r="C27" s="76">
        <v>3615291.6653399053</v>
      </c>
      <c r="D27" s="76">
        <v>3973787.498402452</v>
      </c>
      <c r="E27" s="76">
        <v>4548604.357015442</v>
      </c>
      <c r="F27" s="76">
        <v>4846490.994766192</v>
      </c>
      <c r="G27" s="76">
        <v>4986287.404273254</v>
      </c>
      <c r="H27" s="97">
        <v>5131630.009713657</v>
      </c>
      <c r="I27" s="97">
        <v>5354892.634574805</v>
      </c>
      <c r="J27" s="97">
        <v>5530737.872740904</v>
      </c>
      <c r="K27" s="97">
        <v>5876655.092782611</v>
      </c>
      <c r="L27" s="43"/>
      <c r="M27" s="99"/>
    </row>
    <row r="28" spans="1:13" ht="12" customHeight="1">
      <c r="A28" s="76" t="s">
        <v>16</v>
      </c>
      <c r="B28" s="41" t="s">
        <v>87</v>
      </c>
      <c r="C28" s="76">
        <v>1728375.6551487441</v>
      </c>
      <c r="D28" s="76">
        <v>2027224.7025532513</v>
      </c>
      <c r="E28" s="76">
        <v>2413305.937819644</v>
      </c>
      <c r="F28" s="76">
        <v>2673289.0615532324</v>
      </c>
      <c r="G28" s="76">
        <v>2864290.0032636677</v>
      </c>
      <c r="H28" s="97">
        <v>3081718.2956168186</v>
      </c>
      <c r="I28" s="97">
        <v>3322028.193706743</v>
      </c>
      <c r="J28" s="97">
        <v>3440524.6716808784</v>
      </c>
      <c r="K28" s="97">
        <v>3649793.948683844</v>
      </c>
      <c r="L28" s="43"/>
      <c r="M28" s="99"/>
    </row>
    <row r="29" spans="1:13" ht="12" customHeight="1">
      <c r="A29" s="76" t="s">
        <v>17</v>
      </c>
      <c r="B29" s="41" t="s">
        <v>88</v>
      </c>
      <c r="C29" s="76">
        <v>1113563.3381350774</v>
      </c>
      <c r="D29" s="76">
        <v>1233076.7698674556</v>
      </c>
      <c r="E29" s="76">
        <v>1419089.9050855846</v>
      </c>
      <c r="F29" s="76">
        <v>1540484.0776050526</v>
      </c>
      <c r="G29" s="76">
        <v>1681353.3207491687</v>
      </c>
      <c r="H29" s="97">
        <v>1816737.7869708664</v>
      </c>
      <c r="I29" s="97">
        <v>1920962.5572350184</v>
      </c>
      <c r="J29" s="97">
        <v>2060599.6372597592</v>
      </c>
      <c r="K29" s="97">
        <v>2213814.492512633</v>
      </c>
      <c r="L29" s="43"/>
      <c r="M29" s="99"/>
    </row>
    <row r="30" spans="1:13" ht="12" customHeight="1">
      <c r="A30" s="67" t="s">
        <v>18</v>
      </c>
      <c r="B30" s="41" t="s">
        <v>89</v>
      </c>
      <c r="C30" s="76">
        <v>194938.28228675344</v>
      </c>
      <c r="D30" s="76">
        <v>223468.07152885915</v>
      </c>
      <c r="E30" s="76">
        <v>248510.05685275653</v>
      </c>
      <c r="F30" s="76">
        <v>285625.55512478633</v>
      </c>
      <c r="G30" s="76">
        <v>322352.8580255965</v>
      </c>
      <c r="H30" s="97">
        <v>374923.9492453631</v>
      </c>
      <c r="I30" s="97">
        <v>427886.7502149994</v>
      </c>
      <c r="J30" s="97">
        <v>416049.30014152505</v>
      </c>
      <c r="K30" s="97">
        <v>513448.43592618307</v>
      </c>
      <c r="L30" s="43"/>
      <c r="M30" s="99"/>
    </row>
    <row r="31" spans="1:13" ht="12" customHeight="1">
      <c r="A31" s="67" t="s">
        <v>19</v>
      </c>
      <c r="B31" s="41" t="s">
        <v>90</v>
      </c>
      <c r="C31" s="97">
        <v>555957.4325150852</v>
      </c>
      <c r="D31" s="97">
        <v>661939.3469817701</v>
      </c>
      <c r="E31" s="97">
        <v>717898.0554249497</v>
      </c>
      <c r="F31" s="97">
        <v>831215.6527919174</v>
      </c>
      <c r="G31" s="97">
        <v>959152.4238291453</v>
      </c>
      <c r="H31" s="97">
        <v>1037611.7714968107</v>
      </c>
      <c r="I31" s="97">
        <v>1140417.14741614</v>
      </c>
      <c r="J31" s="97">
        <v>1217189.5055422357</v>
      </c>
      <c r="K31" s="97">
        <v>1358754.2792496788</v>
      </c>
      <c r="L31" s="43"/>
      <c r="M31" s="99"/>
    </row>
    <row r="32" spans="1:13" ht="12" customHeight="1">
      <c r="A32" s="67" t="s">
        <v>20</v>
      </c>
      <c r="B32" s="41" t="s">
        <v>91</v>
      </c>
      <c r="C32" s="97">
        <v>148022.32057943323</v>
      </c>
      <c r="D32" s="97">
        <v>165665.98665077714</v>
      </c>
      <c r="E32" s="97">
        <v>177690.65274428081</v>
      </c>
      <c r="F32" s="97">
        <v>185500.79363608817</v>
      </c>
      <c r="G32" s="97">
        <v>201872.3137661741</v>
      </c>
      <c r="H32" s="97">
        <v>215563.8154521727</v>
      </c>
      <c r="I32" s="97">
        <v>241246.3142127768</v>
      </c>
      <c r="J32" s="97">
        <v>251635.47973718995</v>
      </c>
      <c r="K32" s="97">
        <v>296064.8391022959</v>
      </c>
      <c r="L32" s="43"/>
      <c r="M32" s="99"/>
    </row>
    <row r="33" spans="1:13" ht="12" customHeight="1">
      <c r="A33" s="77"/>
      <c r="B33" s="15" t="s">
        <v>92</v>
      </c>
      <c r="C33" s="100">
        <f aca="true" t="shared" si="3" ref="C33:K33">C6+C12+C18</f>
        <v>67506218.60835473</v>
      </c>
      <c r="D33" s="100">
        <f t="shared" si="3"/>
        <v>76193180.1623529</v>
      </c>
      <c r="E33" s="100">
        <f t="shared" si="3"/>
        <v>86484736.27733886</v>
      </c>
      <c r="F33" s="100">
        <f t="shared" si="3"/>
        <v>99423657.53003901</v>
      </c>
      <c r="G33" s="100">
        <f t="shared" si="3"/>
        <v>108956774.2366642</v>
      </c>
      <c r="H33" s="100">
        <f t="shared" si="3"/>
        <v>118874162.90173206</v>
      </c>
      <c r="I33" s="100">
        <f t="shared" si="3"/>
        <v>128554254.90268885</v>
      </c>
      <c r="J33" s="100">
        <f t="shared" si="3"/>
        <v>140135376.88643116</v>
      </c>
      <c r="K33" s="100">
        <f t="shared" si="3"/>
        <v>149096895.44474664</v>
      </c>
      <c r="L33" s="43"/>
      <c r="M33" s="99"/>
    </row>
    <row r="34" spans="1:13" ht="12" customHeight="1">
      <c r="A34" s="67"/>
      <c r="B34" s="41" t="s">
        <v>93</v>
      </c>
      <c r="C34" s="97">
        <v>5470981.215838672</v>
      </c>
      <c r="D34" s="97">
        <v>6410207.578349852</v>
      </c>
      <c r="E34" s="97">
        <v>7864579.414231252</v>
      </c>
      <c r="F34" s="97">
        <v>8938666.759476956</v>
      </c>
      <c r="G34" s="97">
        <v>9787724.200550001</v>
      </c>
      <c r="H34" s="97">
        <v>10169738.409435842</v>
      </c>
      <c r="I34" s="97">
        <v>11087599.595272059</v>
      </c>
      <c r="J34" s="97">
        <v>11031006.180474699</v>
      </c>
      <c r="K34" s="97">
        <v>12428863.169341892</v>
      </c>
      <c r="L34" s="43"/>
      <c r="M34" s="99"/>
    </row>
    <row r="35" spans="1:13" ht="12" customHeight="1">
      <c r="A35" s="78"/>
      <c r="B35" s="78" t="s">
        <v>94</v>
      </c>
      <c r="C35" s="101">
        <f aca="true" t="shared" si="4" ref="C35:K35">C33+C34</f>
        <v>72977199.8241934</v>
      </c>
      <c r="D35" s="101">
        <f t="shared" si="4"/>
        <v>82603387.74070276</v>
      </c>
      <c r="E35" s="101">
        <f t="shared" si="4"/>
        <v>94349315.69157012</v>
      </c>
      <c r="F35" s="101">
        <f t="shared" si="4"/>
        <v>108362324.28951597</v>
      </c>
      <c r="G35" s="101">
        <f t="shared" si="4"/>
        <v>118744498.43721421</v>
      </c>
      <c r="H35" s="101">
        <f t="shared" si="4"/>
        <v>129043901.3111679</v>
      </c>
      <c r="I35" s="101">
        <f t="shared" si="4"/>
        <v>139641854.4979609</v>
      </c>
      <c r="J35" s="101">
        <f t="shared" si="4"/>
        <v>151166383.06690586</v>
      </c>
      <c r="K35" s="101">
        <f t="shared" si="4"/>
        <v>161525758.61408854</v>
      </c>
      <c r="L35" s="43"/>
      <c r="M35" s="99"/>
    </row>
    <row r="36" spans="3:11" ht="15">
      <c r="C36" s="41"/>
      <c r="D36" s="41"/>
      <c r="E36" s="41"/>
      <c r="F36" s="41"/>
      <c r="G36" s="41"/>
      <c r="H36" s="41"/>
      <c r="I36" s="41"/>
      <c r="J36" s="41"/>
      <c r="K36" s="102"/>
    </row>
    <row r="37" spans="1:11" ht="15">
      <c r="A37" s="76"/>
      <c r="B37" s="41"/>
      <c r="C37" s="87"/>
      <c r="D37" s="87"/>
      <c r="E37" s="87"/>
      <c r="F37" s="87"/>
      <c r="G37" s="87"/>
      <c r="H37" s="87"/>
      <c r="I37" s="87"/>
      <c r="J37" s="102"/>
      <c r="K37" s="102"/>
    </row>
    <row r="38" spans="1:11" ht="15">
      <c r="A38" s="104" t="s">
        <v>95</v>
      </c>
      <c r="B38" s="104"/>
      <c r="C38" s="104"/>
      <c r="D38" s="104"/>
      <c r="E38" s="104"/>
      <c r="F38" s="104"/>
      <c r="G38" s="104"/>
      <c r="H38" s="104"/>
      <c r="I38" s="104"/>
      <c r="J38" s="105"/>
      <c r="K38" s="105"/>
    </row>
    <row r="39" spans="1:11" ht="15">
      <c r="A39" s="104" t="s">
        <v>62</v>
      </c>
      <c r="B39" s="104"/>
      <c r="C39" s="104"/>
      <c r="D39" s="104"/>
      <c r="E39" s="104"/>
      <c r="F39" s="104"/>
      <c r="G39" s="104"/>
      <c r="H39" s="104"/>
      <c r="I39" s="104"/>
      <c r="J39" s="105"/>
      <c r="K39" s="105"/>
    </row>
    <row r="40" spans="1:11" ht="15">
      <c r="A40" s="61" t="s">
        <v>97</v>
      </c>
      <c r="B40" s="62"/>
      <c r="C40" s="62"/>
      <c r="D40" s="62"/>
      <c r="E40" s="62"/>
      <c r="F40" s="62"/>
      <c r="G40" s="62"/>
      <c r="H40" s="62"/>
      <c r="K40" s="103" t="s">
        <v>96</v>
      </c>
    </row>
    <row r="41" spans="1:11" ht="15">
      <c r="A41" s="63"/>
      <c r="B41" s="47" t="s">
        <v>98</v>
      </c>
      <c r="C41" s="93" t="s">
        <v>0</v>
      </c>
      <c r="D41" s="93" t="s">
        <v>21</v>
      </c>
      <c r="E41" s="93" t="s">
        <v>22</v>
      </c>
      <c r="F41" s="93" t="s">
        <v>23</v>
      </c>
      <c r="G41" s="93" t="s">
        <v>53</v>
      </c>
      <c r="H41" s="93" t="s">
        <v>54</v>
      </c>
      <c r="I41" s="93" t="s">
        <v>57</v>
      </c>
      <c r="J41" s="93" t="s">
        <v>58</v>
      </c>
      <c r="K41" s="93" t="s">
        <v>59</v>
      </c>
    </row>
    <row r="42" spans="1:11" ht="15">
      <c r="A42" s="67" t="s">
        <v>1</v>
      </c>
      <c r="B42" s="68" t="s">
        <v>65</v>
      </c>
      <c r="C42" s="69">
        <f>SUM(C43:C46)</f>
        <v>19524742.12146101</v>
      </c>
      <c r="D42" s="69">
        <f>SUM(D43:D46)</f>
        <v>21283802.61342456</v>
      </c>
      <c r="E42" s="86">
        <f>E6/E$35*100</f>
        <v>26.745885729603597</v>
      </c>
      <c r="F42" s="86">
        <f aca="true" t="shared" si="5" ref="F42:K42">F6/F$35*100</f>
        <v>27.444142571731582</v>
      </c>
      <c r="G42" s="86">
        <f t="shared" si="5"/>
        <v>28.763095743989865</v>
      </c>
      <c r="H42" s="86">
        <f t="shared" si="5"/>
        <v>27.868599477360846</v>
      </c>
      <c r="I42" s="86">
        <f t="shared" si="5"/>
        <v>26.634233381571764</v>
      </c>
      <c r="J42" s="86">
        <f t="shared" si="5"/>
        <v>26.43814287946851</v>
      </c>
      <c r="K42" s="86">
        <f t="shared" si="5"/>
        <v>26.146393659033702</v>
      </c>
    </row>
    <row r="43" spans="1:11" ht="15">
      <c r="A43" s="67"/>
      <c r="B43" s="28" t="s">
        <v>66</v>
      </c>
      <c r="C43" s="76">
        <v>10500527.602967458</v>
      </c>
      <c r="D43" s="76">
        <v>11562090.038869968</v>
      </c>
      <c r="E43" s="87">
        <f aca="true" t="shared" si="6" ref="E43:K46">E7/E$35*100</f>
        <v>14.074709686795902</v>
      </c>
      <c r="F43" s="87">
        <f t="shared" si="6"/>
        <v>15.203373951865498</v>
      </c>
      <c r="G43" s="87">
        <f t="shared" si="6"/>
        <v>16.592772109504484</v>
      </c>
      <c r="H43" s="87">
        <f t="shared" si="6"/>
        <v>16.27641408514267</v>
      </c>
      <c r="I43" s="87">
        <f t="shared" si="6"/>
        <v>14.814300003078973</v>
      </c>
      <c r="J43" s="87">
        <f t="shared" si="6"/>
        <v>15.127397856172339</v>
      </c>
      <c r="K43" s="87">
        <f t="shared" si="6"/>
        <v>14.556917675812354</v>
      </c>
    </row>
    <row r="44" spans="1:11" ht="15">
      <c r="A44" s="67"/>
      <c r="B44" s="28" t="s">
        <v>67</v>
      </c>
      <c r="C44" s="76">
        <v>5579311.856308875</v>
      </c>
      <c r="D44" s="76">
        <v>5585210.596489856</v>
      </c>
      <c r="E44" s="87">
        <f t="shared" si="6"/>
        <v>7.587184384935113</v>
      </c>
      <c r="F44" s="87">
        <f t="shared" si="6"/>
        <v>7.571826030905537</v>
      </c>
      <c r="G44" s="87">
        <f t="shared" si="6"/>
        <v>7.459662616010289</v>
      </c>
      <c r="H44" s="87">
        <f t="shared" si="6"/>
        <v>7.160431186768617</v>
      </c>
      <c r="I44" s="87">
        <f t="shared" si="6"/>
        <v>7.408286924973385</v>
      </c>
      <c r="J44" s="87">
        <f t="shared" si="6"/>
        <v>7.018682501133405</v>
      </c>
      <c r="K44" s="87">
        <f t="shared" si="6"/>
        <v>6.968917603905224</v>
      </c>
    </row>
    <row r="45" spans="1:11" ht="15">
      <c r="A45" s="67"/>
      <c r="B45" s="28" t="s">
        <v>68</v>
      </c>
      <c r="C45" s="97">
        <v>2069113.1587993833</v>
      </c>
      <c r="D45" s="97">
        <v>2477897.0900556757</v>
      </c>
      <c r="E45" s="87">
        <f t="shared" si="6"/>
        <v>3.0953322471978977</v>
      </c>
      <c r="F45" s="87">
        <f t="shared" si="6"/>
        <v>2.8559439389037165</v>
      </c>
      <c r="G45" s="87">
        <f t="shared" si="6"/>
        <v>2.7875615884871565</v>
      </c>
      <c r="H45" s="87">
        <f t="shared" si="6"/>
        <v>2.68093364295435</v>
      </c>
      <c r="I45" s="87">
        <f t="shared" si="6"/>
        <v>2.6771054888921455</v>
      </c>
      <c r="J45" s="87">
        <f t="shared" si="6"/>
        <v>2.611687373726724</v>
      </c>
      <c r="K45" s="87">
        <f t="shared" si="6"/>
        <v>2.8344157061379205</v>
      </c>
    </row>
    <row r="46" spans="1:11" ht="15">
      <c r="A46" s="67"/>
      <c r="B46" s="28" t="s">
        <v>69</v>
      </c>
      <c r="C46" s="97">
        <v>1375789.5033852924</v>
      </c>
      <c r="D46" s="97">
        <v>1658604.888009061</v>
      </c>
      <c r="E46" s="87">
        <f t="shared" si="6"/>
        <v>1.953804321822392</v>
      </c>
      <c r="F46" s="87">
        <f t="shared" si="6"/>
        <v>1.780828179549366</v>
      </c>
      <c r="G46" s="87">
        <f t="shared" si="6"/>
        <v>1.8910839216810662</v>
      </c>
      <c r="H46" s="87">
        <f t="shared" si="6"/>
        <v>1.7193612799174522</v>
      </c>
      <c r="I46" s="87">
        <f t="shared" si="6"/>
        <v>1.7037673241831448</v>
      </c>
      <c r="J46" s="87">
        <f t="shared" si="6"/>
        <v>1.6499445796987224</v>
      </c>
      <c r="K46" s="87">
        <f t="shared" si="6"/>
        <v>1.7563356374044283</v>
      </c>
    </row>
    <row r="47" spans="1:11" ht="15">
      <c r="A47" s="67"/>
      <c r="B47" s="72" t="s">
        <v>71</v>
      </c>
      <c r="C47" s="69">
        <f>SUM(C48:C52)</f>
        <v>18570321.97106277</v>
      </c>
      <c r="D47" s="69">
        <f>SUM(D48:D52)</f>
        <v>20767733.600011557</v>
      </c>
      <c r="E47" s="86">
        <f aca="true" t="shared" si="7" ref="E47:K56">E12/E$35*100</f>
        <v>24.48735010957683</v>
      </c>
      <c r="F47" s="86">
        <f t="shared" si="7"/>
        <v>24.85839936818704</v>
      </c>
      <c r="G47" s="86">
        <f t="shared" si="7"/>
        <v>25.041652299736032</v>
      </c>
      <c r="H47" s="86">
        <f t="shared" si="7"/>
        <v>27.007765511073288</v>
      </c>
      <c r="I47" s="86">
        <f t="shared" si="7"/>
        <v>28.604756220615148</v>
      </c>
      <c r="J47" s="86">
        <f t="shared" si="7"/>
        <v>29.735673428117863</v>
      </c>
      <c r="K47" s="86">
        <f t="shared" si="7"/>
        <v>29.620304371275353</v>
      </c>
    </row>
    <row r="48" spans="1:11" ht="15">
      <c r="A48" s="67" t="s">
        <v>2</v>
      </c>
      <c r="B48" s="41" t="s">
        <v>72</v>
      </c>
      <c r="C48" s="97">
        <v>3125480.4340036856</v>
      </c>
      <c r="D48" s="97">
        <v>3097933.386174659</v>
      </c>
      <c r="E48" s="87">
        <f t="shared" si="7"/>
        <v>4.298514927138659</v>
      </c>
      <c r="F48" s="87">
        <f t="shared" si="7"/>
        <v>4.8904104041575005</v>
      </c>
      <c r="G48" s="87">
        <f t="shared" si="7"/>
        <v>4.38438593164519</v>
      </c>
      <c r="H48" s="87">
        <f t="shared" si="7"/>
        <v>5.093661023370243</v>
      </c>
      <c r="I48" s="87">
        <f t="shared" si="7"/>
        <v>5.165645282522187</v>
      </c>
      <c r="J48" s="87">
        <f t="shared" si="7"/>
        <v>6.580809342359978</v>
      </c>
      <c r="K48" s="87">
        <f t="shared" si="7"/>
        <v>7.173779189054369</v>
      </c>
    </row>
    <row r="49" spans="1:11" ht="15">
      <c r="A49" s="67" t="s">
        <v>3</v>
      </c>
      <c r="B49" s="41" t="s">
        <v>73</v>
      </c>
      <c r="C49" s="76">
        <v>6648876.171317963</v>
      </c>
      <c r="D49" s="76">
        <v>7533518.9998027235</v>
      </c>
      <c r="E49" s="87">
        <f t="shared" si="7"/>
        <v>7.8555649610234966</v>
      </c>
      <c r="F49" s="87">
        <f t="shared" si="7"/>
        <v>7.8137178378272205</v>
      </c>
      <c r="G49" s="87">
        <f t="shared" si="7"/>
        <v>7.665434441929478</v>
      </c>
      <c r="H49" s="87">
        <f t="shared" si="7"/>
        <v>8.073823151043415</v>
      </c>
      <c r="I49" s="87">
        <f t="shared" si="7"/>
        <v>8.493444313348943</v>
      </c>
      <c r="J49" s="87">
        <f t="shared" si="7"/>
        <v>8.289547665170257</v>
      </c>
      <c r="K49" s="87">
        <f t="shared" si="7"/>
        <v>7.8223833509599325</v>
      </c>
    </row>
    <row r="50" spans="1:11" ht="15">
      <c r="A50" s="67" t="s">
        <v>4</v>
      </c>
      <c r="B50" s="41" t="s">
        <v>74</v>
      </c>
      <c r="C50" s="97">
        <v>550300.0630853261</v>
      </c>
      <c r="D50" s="97">
        <v>818692.784264277</v>
      </c>
      <c r="E50" s="87">
        <f t="shared" si="7"/>
        <v>0.846642275088067</v>
      </c>
      <c r="F50" s="87">
        <f t="shared" si="7"/>
        <v>0.4363770580827933</v>
      </c>
      <c r="G50" s="87">
        <f t="shared" si="7"/>
        <v>0.3481007891579229</v>
      </c>
      <c r="H50" s="87">
        <f t="shared" si="7"/>
        <v>0.27008381481756544</v>
      </c>
      <c r="I50" s="87">
        <f t="shared" si="7"/>
        <v>0.264904176119763</v>
      </c>
      <c r="J50" s="87">
        <f t="shared" si="7"/>
        <v>0.2633418379968666</v>
      </c>
      <c r="K50" s="87">
        <f t="shared" si="7"/>
        <v>0.23529177700187345</v>
      </c>
    </row>
    <row r="51" spans="1:11" ht="15">
      <c r="A51" s="67" t="s">
        <v>5</v>
      </c>
      <c r="B51" s="41" t="s">
        <v>75</v>
      </c>
      <c r="C51" s="97">
        <v>324028.0389898161</v>
      </c>
      <c r="D51" s="97">
        <v>371581.06568820775</v>
      </c>
      <c r="E51" s="87">
        <f t="shared" si="7"/>
        <v>0.41416101742753575</v>
      </c>
      <c r="F51" s="87">
        <f t="shared" si="7"/>
        <v>0.3997071640337673</v>
      </c>
      <c r="G51" s="87">
        <f t="shared" si="7"/>
        <v>0.4378386251556253</v>
      </c>
      <c r="H51" s="87">
        <f t="shared" si="7"/>
        <v>0.4390460667360276</v>
      </c>
      <c r="I51" s="87">
        <f t="shared" si="7"/>
        <v>0.4498559333903972</v>
      </c>
      <c r="J51" s="87">
        <f t="shared" si="7"/>
        <v>0.49298134656136994</v>
      </c>
      <c r="K51" s="87">
        <f t="shared" si="7"/>
        <v>0.5429096721302954</v>
      </c>
    </row>
    <row r="52" spans="1:11" ht="15">
      <c r="A52" s="67" t="s">
        <v>6</v>
      </c>
      <c r="B52" s="41" t="s">
        <v>76</v>
      </c>
      <c r="C52" s="97">
        <v>7921637.263665975</v>
      </c>
      <c r="D52" s="97">
        <v>8946007.364081688</v>
      </c>
      <c r="E52" s="87">
        <f t="shared" si="7"/>
        <v>11.072466928899066</v>
      </c>
      <c r="F52" s="87">
        <f t="shared" si="7"/>
        <v>11.318186904085756</v>
      </c>
      <c r="G52" s="87">
        <f t="shared" si="7"/>
        <v>12.205892511847818</v>
      </c>
      <c r="H52" s="87">
        <f t="shared" si="7"/>
        <v>13.131151455106039</v>
      </c>
      <c r="I52" s="87">
        <f t="shared" si="7"/>
        <v>14.230906515233855</v>
      </c>
      <c r="J52" s="87">
        <f t="shared" si="7"/>
        <v>14.108993236029391</v>
      </c>
      <c r="K52" s="87">
        <f t="shared" si="7"/>
        <v>13.84594038212888</v>
      </c>
    </row>
    <row r="53" spans="1:11" ht="15">
      <c r="A53" s="67"/>
      <c r="B53" s="68" t="s">
        <v>77</v>
      </c>
      <c r="C53" s="69">
        <f>SUM(C54:C67)</f>
        <v>29384671.422652673</v>
      </c>
      <c r="D53" s="69">
        <f>SUM(D54:D67)</f>
        <v>34111643.46626757</v>
      </c>
      <c r="E53" s="86">
        <f t="shared" si="7"/>
        <v>40.43116643381462</v>
      </c>
      <c r="F53" s="86">
        <f t="shared" si="7"/>
        <v>39.44858852162892</v>
      </c>
      <c r="G53" s="86">
        <f t="shared" si="7"/>
        <v>37.952576018133485</v>
      </c>
      <c r="H53" s="86">
        <f t="shared" si="7"/>
        <v>37.242798872775225</v>
      </c>
      <c r="I53" s="86">
        <f t="shared" si="7"/>
        <v>36.820984368271965</v>
      </c>
      <c r="J53" s="86">
        <f t="shared" si="7"/>
        <v>36.52892225327977</v>
      </c>
      <c r="K53" s="86">
        <f t="shared" si="7"/>
        <v>36.538638730847126</v>
      </c>
    </row>
    <row r="54" spans="1:11" ht="15">
      <c r="A54" s="67" t="s">
        <v>7</v>
      </c>
      <c r="B54" s="41" t="s">
        <v>78</v>
      </c>
      <c r="C54" s="97">
        <v>7063672.658358989</v>
      </c>
      <c r="D54" s="97">
        <v>8045701.60051003</v>
      </c>
      <c r="E54" s="87">
        <f t="shared" si="7"/>
        <v>9.271781206889889</v>
      </c>
      <c r="F54" s="87">
        <f t="shared" si="7"/>
        <v>9.100651785214222</v>
      </c>
      <c r="G54" s="87">
        <f t="shared" si="7"/>
        <v>9.131790318808154</v>
      </c>
      <c r="H54" s="87">
        <f t="shared" si="7"/>
        <v>9.13890582026993</v>
      </c>
      <c r="I54" s="87">
        <f t="shared" si="7"/>
        <v>8.782833147938986</v>
      </c>
      <c r="J54" s="87">
        <f t="shared" si="7"/>
        <v>8.556892630866827</v>
      </c>
      <c r="K54" s="87">
        <f t="shared" si="7"/>
        <v>8.702117572133073</v>
      </c>
    </row>
    <row r="55" spans="1:11" ht="15">
      <c r="A55" s="67" t="s">
        <v>8</v>
      </c>
      <c r="B55" s="41" t="s">
        <v>79</v>
      </c>
      <c r="C55" s="76">
        <v>5246332.557718066</v>
      </c>
      <c r="D55" s="76">
        <v>6167365.600411475</v>
      </c>
      <c r="E55" s="87">
        <f t="shared" si="7"/>
        <v>7.344933890650314</v>
      </c>
      <c r="F55" s="87">
        <f t="shared" si="7"/>
        <v>6.966889731622297</v>
      </c>
      <c r="G55" s="87">
        <f t="shared" si="7"/>
        <v>6.651249720887792</v>
      </c>
      <c r="H55" s="87">
        <f t="shared" si="7"/>
        <v>6.49490308677469</v>
      </c>
      <c r="I55" s="87">
        <f t="shared" si="7"/>
        <v>6.891051395790212</v>
      </c>
      <c r="J55" s="87">
        <f t="shared" si="7"/>
        <v>7.391046936126605</v>
      </c>
      <c r="K55" s="87">
        <f t="shared" si="7"/>
        <v>7.136778506781731</v>
      </c>
    </row>
    <row r="56" spans="1:11" ht="15">
      <c r="A56" s="67" t="s">
        <v>9</v>
      </c>
      <c r="B56" s="41" t="s">
        <v>80</v>
      </c>
      <c r="C56" s="97">
        <v>1317190.7445478362</v>
      </c>
      <c r="D56" s="97">
        <v>1330370.8520022822</v>
      </c>
      <c r="E56" s="87">
        <f t="shared" si="7"/>
        <v>1.5070762193191787</v>
      </c>
      <c r="F56" s="87">
        <f t="shared" si="7"/>
        <v>1.4055025314897658</v>
      </c>
      <c r="G56" s="87">
        <f t="shared" si="7"/>
        <v>1.3495725511902124</v>
      </c>
      <c r="H56" s="87">
        <f t="shared" si="7"/>
        <v>1.2815730914428656</v>
      </c>
      <c r="I56" s="87">
        <f t="shared" si="7"/>
        <v>1.263874322247536</v>
      </c>
      <c r="J56" s="87">
        <f t="shared" si="7"/>
        <v>0.9967235259341227</v>
      </c>
      <c r="K56" s="87">
        <f t="shared" si="7"/>
        <v>1.062223128012429</v>
      </c>
    </row>
    <row r="57" spans="1:11" ht="15">
      <c r="A57" s="67" t="s">
        <v>10</v>
      </c>
      <c r="B57" s="41" t="s">
        <v>81</v>
      </c>
      <c r="C57" s="76">
        <v>1433178.710389783</v>
      </c>
      <c r="D57" s="76">
        <v>1598596.8798792441</v>
      </c>
      <c r="E57" s="87">
        <f aca="true" t="shared" si="8" ref="E57:K66">E22/E$35*100</f>
        <v>1.781780818959811</v>
      </c>
      <c r="F57" s="87">
        <f t="shared" si="8"/>
        <v>1.6053142203722564</v>
      </c>
      <c r="G57" s="87">
        <f t="shared" si="8"/>
        <v>1.5405851155346735</v>
      </c>
      <c r="H57" s="87">
        <f t="shared" si="8"/>
        <v>1.509703209173413</v>
      </c>
      <c r="I57" s="87">
        <f t="shared" si="8"/>
        <v>1.46964708241116</v>
      </c>
      <c r="J57" s="87">
        <f t="shared" si="8"/>
        <v>1.4532050901756433</v>
      </c>
      <c r="K57" s="87">
        <f t="shared" si="8"/>
        <v>1.470454231684256</v>
      </c>
    </row>
    <row r="58" spans="1:11" ht="15">
      <c r="A58" s="76" t="s">
        <v>11</v>
      </c>
      <c r="B58" s="41" t="s">
        <v>82</v>
      </c>
      <c r="C58" s="76">
        <v>2541197.7252715444</v>
      </c>
      <c r="D58" s="76">
        <v>3614990.5144535983</v>
      </c>
      <c r="E58" s="87">
        <f t="shared" si="8"/>
        <v>4.439906561493073</v>
      </c>
      <c r="F58" s="87">
        <f t="shared" si="8"/>
        <v>4.862267477446288</v>
      </c>
      <c r="G58" s="87">
        <f t="shared" si="8"/>
        <v>4.0335609882618835</v>
      </c>
      <c r="H58" s="87">
        <f t="shared" si="8"/>
        <v>3.8338126062396034</v>
      </c>
      <c r="I58" s="87">
        <f t="shared" si="8"/>
        <v>3.5287509759279545</v>
      </c>
      <c r="J58" s="87">
        <f t="shared" si="8"/>
        <v>3.47944866123818</v>
      </c>
      <c r="K58" s="87">
        <f t="shared" si="8"/>
        <v>3.3522727476810927</v>
      </c>
    </row>
    <row r="59" spans="1:11" ht="15">
      <c r="A59" s="67" t="s">
        <v>12</v>
      </c>
      <c r="B59" s="41" t="s">
        <v>83</v>
      </c>
      <c r="C59" s="76">
        <v>2551028.9161691144</v>
      </c>
      <c r="D59" s="76">
        <v>2721060.8292281665</v>
      </c>
      <c r="E59" s="87">
        <f t="shared" si="8"/>
        <v>3.1262522630514593</v>
      </c>
      <c r="F59" s="87">
        <f t="shared" si="8"/>
        <v>2.918256423643621</v>
      </c>
      <c r="G59" s="87">
        <f t="shared" si="8"/>
        <v>2.807852761360047</v>
      </c>
      <c r="H59" s="87">
        <f t="shared" si="8"/>
        <v>2.7538145297749725</v>
      </c>
      <c r="I59" s="87">
        <f t="shared" si="8"/>
        <v>2.745638795119458</v>
      </c>
      <c r="J59" s="87">
        <f t="shared" si="8"/>
        <v>2.8135702744417768</v>
      </c>
      <c r="K59" s="87">
        <f t="shared" si="8"/>
        <v>2.800918256134581</v>
      </c>
    </row>
    <row r="60" spans="1:11" ht="15">
      <c r="A60" s="67" t="s">
        <v>13</v>
      </c>
      <c r="B60" s="41" t="s">
        <v>84</v>
      </c>
      <c r="C60" s="76">
        <v>353037.78530022525</v>
      </c>
      <c r="D60" s="76">
        <v>433939.2369909446</v>
      </c>
      <c r="E60" s="87">
        <f t="shared" si="8"/>
        <v>0.5491536644551266</v>
      </c>
      <c r="F60" s="87">
        <f t="shared" si="8"/>
        <v>0.5702298718700216</v>
      </c>
      <c r="G60" s="87">
        <f t="shared" si="8"/>
        <v>0.6119917233221623</v>
      </c>
      <c r="H60" s="87">
        <f t="shared" si="8"/>
        <v>0.6334600862244198</v>
      </c>
      <c r="I60" s="87">
        <f t="shared" si="8"/>
        <v>0.6468219212923313</v>
      </c>
      <c r="J60" s="87">
        <f t="shared" si="8"/>
        <v>0.6523492987825319</v>
      </c>
      <c r="K60" s="87">
        <f t="shared" si="8"/>
        <v>0.67357777356238</v>
      </c>
    </row>
    <row r="61" spans="1:11" ht="15">
      <c r="A61" s="67" t="s">
        <v>14</v>
      </c>
      <c r="B61" s="41" t="s">
        <v>85</v>
      </c>
      <c r="C61" s="76">
        <v>1522883.630892116</v>
      </c>
      <c r="D61" s="76">
        <v>1914455.576807264</v>
      </c>
      <c r="E61" s="87">
        <f t="shared" si="8"/>
        <v>2.314714188685293</v>
      </c>
      <c r="F61" s="87">
        <f t="shared" si="8"/>
        <v>2.456553016100214</v>
      </c>
      <c r="G61" s="87">
        <f t="shared" si="8"/>
        <v>2.5494939543751816</v>
      </c>
      <c r="H61" s="87">
        <f t="shared" si="8"/>
        <v>2.562347790384871</v>
      </c>
      <c r="I61" s="87">
        <f t="shared" si="8"/>
        <v>2.6071842427029637</v>
      </c>
      <c r="J61" s="87">
        <f t="shared" si="8"/>
        <v>2.6409709295000594</v>
      </c>
      <c r="K61" s="87">
        <f t="shared" si="8"/>
        <v>2.7295763377203817</v>
      </c>
    </row>
    <row r="62" spans="1:11" ht="15">
      <c r="A62" s="76" t="s">
        <v>15</v>
      </c>
      <c r="B62" s="41" t="s">
        <v>86</v>
      </c>
      <c r="C62" s="76">
        <v>3615291.6653399053</v>
      </c>
      <c r="D62" s="76">
        <v>3973787.498402452</v>
      </c>
      <c r="E62" s="87">
        <f t="shared" si="8"/>
        <v>4.821025275779344</v>
      </c>
      <c r="F62" s="87">
        <f t="shared" si="8"/>
        <v>4.472487118140459</v>
      </c>
      <c r="G62" s="87">
        <f t="shared" si="8"/>
        <v>4.199173410050435</v>
      </c>
      <c r="H62" s="87">
        <f t="shared" si="8"/>
        <v>3.976654423473749</v>
      </c>
      <c r="I62" s="87">
        <f t="shared" si="8"/>
        <v>3.834733256606099</v>
      </c>
      <c r="J62" s="87">
        <f t="shared" si="8"/>
        <v>3.6587088746398155</v>
      </c>
      <c r="K62" s="87">
        <f t="shared" si="8"/>
        <v>3.6382154420477923</v>
      </c>
    </row>
    <row r="63" spans="1:11" ht="15">
      <c r="A63" s="76" t="s">
        <v>16</v>
      </c>
      <c r="B63" s="41" t="s">
        <v>87</v>
      </c>
      <c r="C63" s="76">
        <v>1728375.6551487441</v>
      </c>
      <c r="D63" s="76">
        <v>2027224.7025532513</v>
      </c>
      <c r="E63" s="87">
        <f t="shared" si="8"/>
        <v>2.5578414852618447</v>
      </c>
      <c r="F63" s="87">
        <f t="shared" si="8"/>
        <v>2.4669912528000957</v>
      </c>
      <c r="G63" s="87">
        <f t="shared" si="8"/>
        <v>2.4121454391237775</v>
      </c>
      <c r="H63" s="87">
        <f t="shared" si="8"/>
        <v>2.3881161870530927</v>
      </c>
      <c r="I63" s="87">
        <f t="shared" si="8"/>
        <v>2.3789631021802653</v>
      </c>
      <c r="J63" s="87">
        <f t="shared" si="8"/>
        <v>2.275985309616167</v>
      </c>
      <c r="K63" s="87">
        <f t="shared" si="8"/>
        <v>2.2595739404040187</v>
      </c>
    </row>
    <row r="64" spans="1:11" ht="15">
      <c r="A64" s="76" t="s">
        <v>17</v>
      </c>
      <c r="B64" s="41" t="s">
        <v>88</v>
      </c>
      <c r="C64" s="76">
        <v>1113563.3381350774</v>
      </c>
      <c r="D64" s="76">
        <v>1233076.7698674556</v>
      </c>
      <c r="E64" s="87">
        <f t="shared" si="8"/>
        <v>1.5040807606115758</v>
      </c>
      <c r="F64" s="87">
        <f t="shared" si="8"/>
        <v>1.4216048683943687</v>
      </c>
      <c r="G64" s="87">
        <f t="shared" si="8"/>
        <v>1.4159420797403757</v>
      </c>
      <c r="H64" s="87">
        <f t="shared" si="8"/>
        <v>1.4078447478041645</v>
      </c>
      <c r="I64" s="87">
        <f t="shared" si="8"/>
        <v>1.3756352378312686</v>
      </c>
      <c r="J64" s="87">
        <f t="shared" si="8"/>
        <v>1.363133519142112</v>
      </c>
      <c r="K64" s="87">
        <f t="shared" si="8"/>
        <v>1.370564367880047</v>
      </c>
    </row>
    <row r="65" spans="1:11" ht="15">
      <c r="A65" s="67" t="s">
        <v>18</v>
      </c>
      <c r="B65" s="41" t="s">
        <v>89</v>
      </c>
      <c r="C65" s="76">
        <v>194938.28228675344</v>
      </c>
      <c r="D65" s="76">
        <v>223468.07152885915</v>
      </c>
      <c r="E65" s="87">
        <f t="shared" si="8"/>
        <v>0.2633935975382599</v>
      </c>
      <c r="F65" s="87">
        <f t="shared" si="8"/>
        <v>0.26358382121969726</v>
      </c>
      <c r="G65" s="87">
        <f t="shared" si="8"/>
        <v>0.2714676151468521</v>
      </c>
      <c r="H65" s="87">
        <f t="shared" si="8"/>
        <v>0.2905398437554181</v>
      </c>
      <c r="I65" s="87">
        <f t="shared" si="8"/>
        <v>0.3064172641886875</v>
      </c>
      <c r="J65" s="87">
        <f t="shared" si="8"/>
        <v>0.2752260732185295</v>
      </c>
      <c r="K65" s="87">
        <f t="shared" si="8"/>
        <v>0.31787402847176555</v>
      </c>
    </row>
    <row r="66" spans="1:11" ht="15">
      <c r="A66" s="67" t="s">
        <v>19</v>
      </c>
      <c r="B66" s="41" t="s">
        <v>90</v>
      </c>
      <c r="C66" s="97">
        <v>555957.4325150852</v>
      </c>
      <c r="D66" s="97">
        <v>661939.3469817701</v>
      </c>
      <c r="E66" s="87">
        <f t="shared" si="8"/>
        <v>0.7608937597086274</v>
      </c>
      <c r="F66" s="87">
        <f t="shared" si="8"/>
        <v>0.7670707122995306</v>
      </c>
      <c r="G66" s="87">
        <f t="shared" si="8"/>
        <v>0.8077447262420281</v>
      </c>
      <c r="H66" s="87">
        <f t="shared" si="8"/>
        <v>0.8040765669311117</v>
      </c>
      <c r="I66" s="87">
        <f t="shared" si="8"/>
        <v>0.8166728747023285</v>
      </c>
      <c r="J66" s="87">
        <f t="shared" si="8"/>
        <v>0.8051985374311104</v>
      </c>
      <c r="K66" s="87">
        <f t="shared" si="8"/>
        <v>0.8411997509920168</v>
      </c>
    </row>
    <row r="67" spans="1:11" ht="15">
      <c r="A67" s="67" t="s">
        <v>20</v>
      </c>
      <c r="B67" s="41" t="s">
        <v>91</v>
      </c>
      <c r="C67" s="97">
        <v>148022.32057943323</v>
      </c>
      <c r="D67" s="97">
        <v>165665.98665077714</v>
      </c>
      <c r="E67" s="87">
        <f aca="true" t="shared" si="9" ref="E67:K70">E32/E$35*100</f>
        <v>0.1883327414108177</v>
      </c>
      <c r="F67" s="87">
        <f t="shared" si="9"/>
        <v>0.17118569101607514</v>
      </c>
      <c r="G67" s="87">
        <f t="shared" si="9"/>
        <v>0.1700056140899138</v>
      </c>
      <c r="H67" s="87">
        <f t="shared" si="9"/>
        <v>0.16704688347291705</v>
      </c>
      <c r="I67" s="87">
        <f t="shared" si="9"/>
        <v>0.17276074933271499</v>
      </c>
      <c r="J67" s="87">
        <f t="shared" si="9"/>
        <v>0.16646259216628656</v>
      </c>
      <c r="K67" s="87">
        <f t="shared" si="9"/>
        <v>0.18329264734155698</v>
      </c>
    </row>
    <row r="68" spans="1:11" ht="15">
      <c r="A68" s="77"/>
      <c r="B68" s="15" t="s">
        <v>92</v>
      </c>
      <c r="C68" s="100">
        <f>C42+C47+C53</f>
        <v>67479735.51517646</v>
      </c>
      <c r="D68" s="100">
        <f>D42+D47+D53</f>
        <v>76163179.67970368</v>
      </c>
      <c r="E68" s="88">
        <f t="shared" si="9"/>
        <v>91.66440227299503</v>
      </c>
      <c r="F68" s="88">
        <f t="shared" si="9"/>
        <v>91.75113046154753</v>
      </c>
      <c r="G68" s="88">
        <f t="shared" si="9"/>
        <v>91.75732406185939</v>
      </c>
      <c r="H68" s="88">
        <f t="shared" si="9"/>
        <v>92.11916386120936</v>
      </c>
      <c r="I68" s="88">
        <f t="shared" si="9"/>
        <v>92.05997397045887</v>
      </c>
      <c r="J68" s="88">
        <f t="shared" si="9"/>
        <v>92.70273856086614</v>
      </c>
      <c r="K68" s="88">
        <f t="shared" si="9"/>
        <v>92.30533676115617</v>
      </c>
    </row>
    <row r="69" spans="1:11" ht="15">
      <c r="A69" s="67"/>
      <c r="B69" s="41" t="s">
        <v>93</v>
      </c>
      <c r="C69" s="97">
        <v>5470981.215838672</v>
      </c>
      <c r="D69" s="97">
        <v>6410207.578349852</v>
      </c>
      <c r="E69" s="87">
        <f t="shared" si="9"/>
        <v>8.33559772700496</v>
      </c>
      <c r="F69" s="87">
        <f t="shared" si="9"/>
        <v>8.248869538452462</v>
      </c>
      <c r="G69" s="87">
        <f t="shared" si="9"/>
        <v>8.242675938140604</v>
      </c>
      <c r="H69" s="87">
        <f t="shared" si="9"/>
        <v>7.880836138790635</v>
      </c>
      <c r="I69" s="87">
        <f t="shared" si="9"/>
        <v>7.940026029541139</v>
      </c>
      <c r="J69" s="87">
        <f t="shared" si="9"/>
        <v>7.297261439133861</v>
      </c>
      <c r="K69" s="87">
        <f t="shared" si="9"/>
        <v>7.694663238843829</v>
      </c>
    </row>
    <row r="70" spans="1:11" ht="15">
      <c r="A70" s="78"/>
      <c r="B70" s="78" t="s">
        <v>94</v>
      </c>
      <c r="C70" s="101">
        <f>C68+C69</f>
        <v>72950716.73101513</v>
      </c>
      <c r="D70" s="101">
        <f>D68+D69</f>
        <v>82573387.25805354</v>
      </c>
      <c r="E70" s="89">
        <f t="shared" si="9"/>
        <v>100</v>
      </c>
      <c r="F70" s="89">
        <f t="shared" si="9"/>
        <v>100</v>
      </c>
      <c r="G70" s="89">
        <f t="shared" si="9"/>
        <v>100</v>
      </c>
      <c r="H70" s="89">
        <f t="shared" si="9"/>
        <v>100</v>
      </c>
      <c r="I70" s="89">
        <f t="shared" si="9"/>
        <v>100</v>
      </c>
      <c r="J70" s="89">
        <f t="shared" si="9"/>
        <v>100</v>
      </c>
      <c r="K70" s="89">
        <f t="shared" si="9"/>
        <v>100</v>
      </c>
    </row>
    <row r="77" ht="15">
      <c r="C77" s="43"/>
    </row>
    <row r="78" ht="15">
      <c r="C78" s="43"/>
    </row>
    <row r="79" ht="15">
      <c r="C79" s="43"/>
    </row>
    <row r="80" ht="15">
      <c r="C80" s="58"/>
    </row>
  </sheetData>
  <sheetProtection/>
  <mergeCells count="4">
    <mergeCell ref="A2:K2"/>
    <mergeCell ref="A3:K3"/>
    <mergeCell ref="A38:K38"/>
    <mergeCell ref="A39:K3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  <ignoredErrors>
    <ignoredError sqref="E5:K5" numberStoredAsText="1"/>
    <ignoredError sqref="J6:K6 J12:K12 J18:K1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S70"/>
  <sheetViews>
    <sheetView zoomScalePageLayoutView="0" workbookViewId="0" topLeftCell="A1">
      <selection activeCell="E49" sqref="E49"/>
    </sheetView>
  </sheetViews>
  <sheetFormatPr defaultColWidth="9.140625" defaultRowHeight="15"/>
  <cols>
    <col min="1" max="1" width="4.8515625" style="1" customWidth="1"/>
    <col min="2" max="2" width="37.421875" style="1" customWidth="1"/>
    <col min="3" max="3" width="11.421875" style="1" hidden="1" customWidth="1"/>
    <col min="4" max="4" width="12.140625" style="1" hidden="1" customWidth="1"/>
    <col min="5" max="5" width="11.57421875" style="1" customWidth="1"/>
    <col min="6" max="6" width="12.421875" style="1" customWidth="1"/>
    <col min="7" max="7" width="12.57421875" style="1" customWidth="1"/>
    <col min="8" max="8" width="12.421875" style="1" customWidth="1"/>
    <col min="9" max="10" width="12.140625" style="1" customWidth="1"/>
    <col min="11" max="11" width="13.00390625" style="1" customWidth="1"/>
    <col min="12" max="12" width="12.00390625" style="1" bestFit="1" customWidth="1"/>
    <col min="13" max="14" width="11.140625" style="1" bestFit="1" customWidth="1"/>
    <col min="15" max="15" width="10.421875" style="1" bestFit="1" customWidth="1"/>
    <col min="16" max="16" width="10.140625" style="1" bestFit="1" customWidth="1"/>
    <col min="17" max="16384" width="9.140625" style="1" customWidth="1"/>
  </cols>
  <sheetData>
    <row r="1" spans="1:11" ht="15" customHeight="1">
      <c r="A1" s="104" t="s">
        <v>61</v>
      </c>
      <c r="B1" s="104"/>
      <c r="C1" s="104"/>
      <c r="D1" s="104"/>
      <c r="E1" s="104"/>
      <c r="F1" s="104"/>
      <c r="G1" s="104"/>
      <c r="H1" s="104"/>
      <c r="I1" s="104"/>
      <c r="J1" s="105"/>
      <c r="K1" s="105"/>
    </row>
    <row r="2" spans="1:11" ht="15" customHeight="1">
      <c r="A2" s="104" t="s">
        <v>99</v>
      </c>
      <c r="B2" s="104"/>
      <c r="C2" s="104"/>
      <c r="D2" s="104"/>
      <c r="E2" s="104"/>
      <c r="F2" s="104"/>
      <c r="G2" s="104"/>
      <c r="H2" s="104"/>
      <c r="I2" s="104"/>
      <c r="J2" s="105"/>
      <c r="K2" s="105"/>
    </row>
    <row r="3" spans="1:11" ht="14.25" customHeight="1">
      <c r="A3" s="61" t="s">
        <v>100</v>
      </c>
      <c r="B3" s="62"/>
      <c r="C3" s="62"/>
      <c r="D3" s="62"/>
      <c r="E3" s="62"/>
      <c r="F3" s="62"/>
      <c r="G3" s="62"/>
      <c r="H3" s="62"/>
      <c r="K3" s="4" t="s">
        <v>63</v>
      </c>
    </row>
    <row r="4" spans="1:16" ht="12.75" customHeight="1">
      <c r="A4" s="63"/>
      <c r="B4" s="47" t="s">
        <v>24</v>
      </c>
      <c r="C4" s="64" t="s">
        <v>0</v>
      </c>
      <c r="D4" s="64" t="s">
        <v>21</v>
      </c>
      <c r="E4" s="65" t="s">
        <v>22</v>
      </c>
      <c r="F4" s="64" t="s">
        <v>23</v>
      </c>
      <c r="G4" s="64" t="s">
        <v>53</v>
      </c>
      <c r="H4" s="65" t="s">
        <v>54</v>
      </c>
      <c r="I4" s="64" t="s">
        <v>57</v>
      </c>
      <c r="J4" s="65" t="s">
        <v>58</v>
      </c>
      <c r="K4" s="64" t="s">
        <v>59</v>
      </c>
      <c r="L4" s="66"/>
      <c r="M4" s="66"/>
      <c r="N4" s="66"/>
      <c r="O4" s="66"/>
      <c r="P4" s="66"/>
    </row>
    <row r="5" spans="1:16" ht="12.75" customHeight="1">
      <c r="A5" s="67" t="s">
        <v>1</v>
      </c>
      <c r="B5" s="68" t="s">
        <v>25</v>
      </c>
      <c r="C5" s="69">
        <f aca="true" t="shared" si="0" ref="C5:I5">SUM(C6:C10)</f>
        <v>22408191.604187258</v>
      </c>
      <c r="D5" s="69">
        <f t="shared" si="0"/>
        <v>23952076.762645267</v>
      </c>
      <c r="E5" s="69">
        <f t="shared" si="0"/>
        <v>25234560.161028076</v>
      </c>
      <c r="F5" s="69">
        <f t="shared" si="0"/>
        <v>26436338.289498884</v>
      </c>
      <c r="G5" s="69">
        <f t="shared" si="0"/>
        <v>28008976.202687897</v>
      </c>
      <c r="H5" s="69">
        <f t="shared" si="0"/>
        <v>29504197.870204758</v>
      </c>
      <c r="I5" s="69">
        <f t="shared" si="0"/>
        <v>30802027.031979132</v>
      </c>
      <c r="J5" s="69">
        <v>32323875.819705002</v>
      </c>
      <c r="K5" s="69">
        <v>33577189.36689706</v>
      </c>
      <c r="L5" s="70"/>
      <c r="M5" s="71"/>
      <c r="N5" s="66"/>
      <c r="O5" s="66"/>
      <c r="P5" s="66"/>
    </row>
    <row r="6" spans="1:16" ht="15">
      <c r="A6" s="67"/>
      <c r="B6" s="28" t="s">
        <v>26</v>
      </c>
      <c r="C6" s="67">
        <v>11283264.343966216</v>
      </c>
      <c r="D6" s="67">
        <v>12344014.101347292</v>
      </c>
      <c r="E6" s="67">
        <v>13279392.275067065</v>
      </c>
      <c r="F6" s="67">
        <v>13996347.68685492</v>
      </c>
      <c r="G6" s="67">
        <v>14895621.834050827</v>
      </c>
      <c r="H6" s="67">
        <v>15659174.934715385</v>
      </c>
      <c r="I6" s="67">
        <v>16351311.53111673</v>
      </c>
      <c r="J6" s="67">
        <v>17174743.40426042</v>
      </c>
      <c r="K6" s="67">
        <v>17785971.72038067</v>
      </c>
      <c r="L6" s="70"/>
      <c r="M6" s="71"/>
      <c r="N6" s="66"/>
      <c r="O6" s="66"/>
      <c r="P6" s="66"/>
    </row>
    <row r="7" spans="1:16" ht="15">
      <c r="A7" s="67"/>
      <c r="B7" s="28" t="s">
        <v>27</v>
      </c>
      <c r="C7" s="67">
        <v>6503187.3332949225</v>
      </c>
      <c r="D7" s="67">
        <v>6820846.048728414</v>
      </c>
      <c r="E7" s="67">
        <v>7158456.54694172</v>
      </c>
      <c r="F7" s="67">
        <v>7506592.608258955</v>
      </c>
      <c r="G7" s="67">
        <v>7876591.606971597</v>
      </c>
      <c r="H7" s="67">
        <v>8266048.504251572</v>
      </c>
      <c r="I7" s="67">
        <v>8676074.295960853</v>
      </c>
      <c r="J7" s="67">
        <v>9107854.058232479</v>
      </c>
      <c r="K7" s="67">
        <v>9562643.181902895</v>
      </c>
      <c r="L7" s="70"/>
      <c r="M7" s="71"/>
      <c r="N7" s="66"/>
      <c r="O7" s="66"/>
      <c r="P7" s="66"/>
    </row>
    <row r="8" spans="1:16" ht="15">
      <c r="A8" s="67"/>
      <c r="B8" s="28" t="s">
        <v>28</v>
      </c>
      <c r="C8" s="67">
        <v>2695824.6612197575</v>
      </c>
      <c r="D8" s="67">
        <v>2825341.1794638243</v>
      </c>
      <c r="E8" s="67">
        <v>2920424.7936117155</v>
      </c>
      <c r="F8" s="67">
        <v>3034569.382579289</v>
      </c>
      <c r="G8" s="67">
        <v>3180379.3041485157</v>
      </c>
      <c r="H8" s="67">
        <v>3334791.21393885</v>
      </c>
      <c r="I8" s="67">
        <v>3495187.12173656</v>
      </c>
      <c r="J8" s="67">
        <v>3608190.3685185043</v>
      </c>
      <c r="K8" s="67">
        <v>3735011.1523203105</v>
      </c>
      <c r="L8" s="70"/>
      <c r="M8" s="71"/>
      <c r="N8" s="66"/>
      <c r="O8" s="66"/>
      <c r="P8" s="66"/>
    </row>
    <row r="9" spans="1:16" ht="15">
      <c r="A9" s="67"/>
      <c r="B9" s="28" t="s">
        <v>29</v>
      </c>
      <c r="C9" s="67">
        <v>1896254.0435843281</v>
      </c>
      <c r="D9" s="67">
        <v>1930393.73496478</v>
      </c>
      <c r="E9" s="67">
        <v>1843401.007591749</v>
      </c>
      <c r="F9" s="67">
        <v>1864627.3488767217</v>
      </c>
      <c r="G9" s="67">
        <v>2020292.4551684707</v>
      </c>
      <c r="H9" s="67">
        <v>2206241.8695662585</v>
      </c>
      <c r="I9" s="67">
        <v>2239891.7345174034</v>
      </c>
      <c r="J9" s="67">
        <v>2391612.9402841507</v>
      </c>
      <c r="K9" s="67">
        <v>2451430.0221329797</v>
      </c>
      <c r="L9" s="70"/>
      <c r="M9" s="71"/>
      <c r="N9" s="66"/>
      <c r="O9" s="66"/>
      <c r="P9" s="66"/>
    </row>
    <row r="10" spans="1:17" ht="15">
      <c r="A10" s="67"/>
      <c r="B10" s="28" t="s">
        <v>55</v>
      </c>
      <c r="C10" s="67">
        <v>29661.22212203734</v>
      </c>
      <c r="D10" s="67">
        <v>31481.69814095732</v>
      </c>
      <c r="E10" s="67">
        <v>32885.5378158234</v>
      </c>
      <c r="F10" s="67">
        <v>34201.26292899792</v>
      </c>
      <c r="G10" s="67">
        <v>36091.00234848416</v>
      </c>
      <c r="H10" s="67">
        <v>37941.34773269217</v>
      </c>
      <c r="I10" s="67">
        <v>39562.34864758853</v>
      </c>
      <c r="J10" s="67">
        <v>41475.04840944824</v>
      </c>
      <c r="K10" s="67">
        <v>42133.29016021262</v>
      </c>
      <c r="L10" s="70"/>
      <c r="M10" s="71"/>
      <c r="N10" s="70"/>
      <c r="O10" s="66"/>
      <c r="P10" s="70"/>
      <c r="Q10" s="66"/>
    </row>
    <row r="11" spans="1:17" ht="15">
      <c r="A11" s="67"/>
      <c r="B11" s="72" t="s">
        <v>30</v>
      </c>
      <c r="C11" s="73">
        <f aca="true" t="shared" si="1" ref="C11:I11">SUM(C12:C16)</f>
        <v>19872085.998664994</v>
      </c>
      <c r="D11" s="73">
        <f t="shared" si="1"/>
        <v>21057206.00015781</v>
      </c>
      <c r="E11" s="74">
        <f t="shared" si="1"/>
        <v>23103647.120260738</v>
      </c>
      <c r="F11" s="73">
        <f t="shared" si="1"/>
        <v>25817954.892349873</v>
      </c>
      <c r="G11" s="73">
        <f t="shared" si="1"/>
        <v>28565773.988698058</v>
      </c>
      <c r="H11" s="73">
        <f t="shared" si="1"/>
        <v>31344128.062348634</v>
      </c>
      <c r="I11" s="73">
        <f t="shared" si="1"/>
        <v>34976981.71902041</v>
      </c>
      <c r="J11" s="73">
        <v>37536061.71586134</v>
      </c>
      <c r="K11" s="73">
        <v>39584470.33323151</v>
      </c>
      <c r="L11" s="70"/>
      <c r="M11" s="71"/>
      <c r="N11" s="70"/>
      <c r="O11" s="70"/>
      <c r="P11" s="70"/>
      <c r="Q11" s="70"/>
    </row>
    <row r="12" spans="1:16" ht="15">
      <c r="A12" s="67" t="s">
        <v>2</v>
      </c>
      <c r="B12" s="41" t="s">
        <v>31</v>
      </c>
      <c r="C12" s="67">
        <v>3464720.6693425262</v>
      </c>
      <c r="D12" s="67">
        <v>3687273.0299388366</v>
      </c>
      <c r="E12" s="67">
        <v>4055619.418655319</v>
      </c>
      <c r="F12" s="67">
        <v>4356708.614603818</v>
      </c>
      <c r="G12" s="67">
        <v>4588623.868142796</v>
      </c>
      <c r="H12" s="67">
        <v>4659195.197449134</v>
      </c>
      <c r="I12" s="67">
        <v>5485112.361786047</v>
      </c>
      <c r="J12" s="67">
        <v>5878341.825083081</v>
      </c>
      <c r="K12" s="67">
        <v>6442881.287681444</v>
      </c>
      <c r="L12" s="70"/>
      <c r="M12" s="71"/>
      <c r="N12" s="66"/>
      <c r="O12" s="66"/>
      <c r="P12" s="66"/>
    </row>
    <row r="13" spans="1:16" ht="15">
      <c r="A13" s="67" t="s">
        <v>3</v>
      </c>
      <c r="B13" s="41" t="s">
        <v>32</v>
      </c>
      <c r="C13" s="67">
        <v>6292514.324412887</v>
      </c>
      <c r="D13" s="67">
        <v>6919794.16561469</v>
      </c>
      <c r="E13" s="67">
        <v>7411671.645308483</v>
      </c>
      <c r="F13" s="67">
        <v>8213364.296581875</v>
      </c>
      <c r="G13" s="67">
        <v>8889817.98324043</v>
      </c>
      <c r="H13" s="67">
        <v>9623500.662846843</v>
      </c>
      <c r="I13" s="67">
        <v>10184558.417162903</v>
      </c>
      <c r="J13" s="67">
        <v>10646278.520916093</v>
      </c>
      <c r="K13" s="67">
        <v>11155761.849317519</v>
      </c>
      <c r="L13" s="70"/>
      <c r="M13" s="71"/>
      <c r="N13" s="66"/>
      <c r="O13" s="66"/>
      <c r="P13" s="66"/>
    </row>
    <row r="14" spans="1:16" ht="15">
      <c r="A14" s="67" t="s">
        <v>4</v>
      </c>
      <c r="B14" s="41" t="s">
        <v>33</v>
      </c>
      <c r="C14" s="67">
        <v>723608.0541362059</v>
      </c>
      <c r="D14" s="67">
        <v>815296.8427087652</v>
      </c>
      <c r="E14" s="67">
        <v>798801.1929011322</v>
      </c>
      <c r="F14" s="67">
        <v>869262.4541241706</v>
      </c>
      <c r="G14" s="67">
        <v>877666.6289444407</v>
      </c>
      <c r="H14" s="67">
        <v>928174.491272342</v>
      </c>
      <c r="I14" s="67">
        <v>994879.161132079</v>
      </c>
      <c r="J14" s="67">
        <v>1049610.118334954</v>
      </c>
      <c r="K14" s="67">
        <v>1154204.3374160267</v>
      </c>
      <c r="L14" s="70"/>
      <c r="M14" s="71"/>
      <c r="N14" s="66"/>
      <c r="O14" s="66"/>
      <c r="P14" s="66"/>
    </row>
    <row r="15" spans="1:16" ht="15">
      <c r="A15" s="67" t="s">
        <v>5</v>
      </c>
      <c r="B15" s="41" t="s">
        <v>34</v>
      </c>
      <c r="C15" s="67">
        <v>367890.18061438727</v>
      </c>
      <c r="D15" s="67">
        <v>381759.7108193759</v>
      </c>
      <c r="E15" s="67">
        <v>390758.0858041245</v>
      </c>
      <c r="F15" s="67">
        <v>417899.0640407878</v>
      </c>
      <c r="G15" s="67">
        <v>444660.05729730957</v>
      </c>
      <c r="H15" s="67">
        <v>477510.2379185237</v>
      </c>
      <c r="I15" s="67">
        <v>510410.61729430855</v>
      </c>
      <c r="J15" s="67">
        <v>540159.1648477805</v>
      </c>
      <c r="K15" s="67">
        <v>575212.9782452493</v>
      </c>
      <c r="L15" s="70"/>
      <c r="M15" s="71"/>
      <c r="N15" s="66"/>
      <c r="O15" s="66"/>
      <c r="P15" s="66"/>
    </row>
    <row r="16" spans="1:19" ht="15">
      <c r="A16" s="67" t="s">
        <v>6</v>
      </c>
      <c r="B16" s="41" t="s">
        <v>35</v>
      </c>
      <c r="C16" s="67">
        <v>9023352.770158987</v>
      </c>
      <c r="D16" s="67">
        <v>9253082.251076145</v>
      </c>
      <c r="E16" s="67">
        <v>10446796.77759168</v>
      </c>
      <c r="F16" s="67">
        <v>11960720.462999221</v>
      </c>
      <c r="G16" s="67">
        <v>13765005.45107308</v>
      </c>
      <c r="H16" s="67">
        <v>15655747.472861791</v>
      </c>
      <c r="I16" s="67">
        <v>17802021.161645077</v>
      </c>
      <c r="J16" s="67">
        <v>19421672.086679436</v>
      </c>
      <c r="K16" s="67">
        <v>20256409.880571272</v>
      </c>
      <c r="L16" s="70"/>
      <c r="M16" s="71"/>
      <c r="N16" s="66"/>
      <c r="O16" s="66"/>
      <c r="P16" s="66"/>
      <c r="Q16" s="66"/>
      <c r="R16" s="66"/>
      <c r="S16" s="66"/>
    </row>
    <row r="17" spans="1:19" ht="15">
      <c r="A17" s="67"/>
      <c r="B17" s="68" t="s">
        <v>36</v>
      </c>
      <c r="C17" s="73">
        <f aca="true" t="shared" si="2" ref="C17:I17">SUM(C18:C31)</f>
        <v>32808710.449356653</v>
      </c>
      <c r="D17" s="73">
        <f t="shared" si="2"/>
        <v>35863738.72642957</v>
      </c>
      <c r="E17" s="74">
        <f t="shared" si="2"/>
        <v>38146528.85642389</v>
      </c>
      <c r="F17" s="73">
        <f t="shared" si="2"/>
        <v>40549564.02306152</v>
      </c>
      <c r="G17" s="73">
        <f t="shared" si="2"/>
        <v>42689010.576067425</v>
      </c>
      <c r="H17" s="73">
        <f t="shared" si="2"/>
        <v>45369788.82282557</v>
      </c>
      <c r="I17" s="73">
        <f t="shared" si="2"/>
        <v>48114453.33529719</v>
      </c>
      <c r="J17" s="73">
        <v>50176727.50299953</v>
      </c>
      <c r="K17" s="73">
        <v>52662915.97170423</v>
      </c>
      <c r="L17" s="70"/>
      <c r="M17" s="71"/>
      <c r="N17" s="75"/>
      <c r="O17" s="75"/>
      <c r="P17" s="75"/>
      <c r="Q17" s="75"/>
      <c r="R17" s="75"/>
      <c r="S17" s="66"/>
    </row>
    <row r="18" spans="1:16" ht="15">
      <c r="A18" s="67" t="s">
        <v>7</v>
      </c>
      <c r="B18" s="41" t="s">
        <v>37</v>
      </c>
      <c r="C18" s="67">
        <v>7682285.693556558</v>
      </c>
      <c r="D18" s="67">
        <v>8444242.942260431</v>
      </c>
      <c r="E18" s="67">
        <v>8747862.12112022</v>
      </c>
      <c r="F18" s="67">
        <v>9260703.278553206</v>
      </c>
      <c r="G18" s="67">
        <v>9821247.649281632</v>
      </c>
      <c r="H18" s="67">
        <v>10396690.93558643</v>
      </c>
      <c r="I18" s="67">
        <v>10965038.15545711</v>
      </c>
      <c r="J18" s="67">
        <v>11196339.34692996</v>
      </c>
      <c r="K18" s="67">
        <v>11590492.66345871</v>
      </c>
      <c r="L18" s="70"/>
      <c r="M18" s="71"/>
      <c r="N18" s="66"/>
      <c r="O18" s="66"/>
      <c r="P18" s="66"/>
    </row>
    <row r="19" spans="1:16" ht="15">
      <c r="A19" s="67" t="s">
        <v>8</v>
      </c>
      <c r="B19" s="41" t="s">
        <v>56</v>
      </c>
      <c r="C19" s="67">
        <v>6050976.266254377</v>
      </c>
      <c r="D19" s="67">
        <v>6577705.731048878</v>
      </c>
      <c r="E19" s="67">
        <v>6929894.863826787</v>
      </c>
      <c r="F19" s="67">
        <v>7324856.28275538</v>
      </c>
      <c r="G19" s="67">
        <v>7815844.63111337</v>
      </c>
      <c r="H19" s="67">
        <v>8736560.600132298</v>
      </c>
      <c r="I19" s="67">
        <v>9493190.662131522</v>
      </c>
      <c r="J19" s="67">
        <v>10293275.60961615</v>
      </c>
      <c r="K19" s="67">
        <v>10658343.973610902</v>
      </c>
      <c r="L19" s="70"/>
      <c r="M19" s="71"/>
      <c r="N19" s="66"/>
      <c r="O19" s="66"/>
      <c r="P19" s="66"/>
    </row>
    <row r="20" spans="1:16" ht="15">
      <c r="A20" s="67" t="s">
        <v>9</v>
      </c>
      <c r="B20" s="41" t="s">
        <v>38</v>
      </c>
      <c r="C20" s="67">
        <v>1356204.2258352935</v>
      </c>
      <c r="D20" s="67">
        <v>1397782.4439330632</v>
      </c>
      <c r="E20" s="67">
        <v>1421916.0998780315</v>
      </c>
      <c r="F20" s="67">
        <v>1480052.0974233225</v>
      </c>
      <c r="G20" s="67">
        <v>1525618.5103886211</v>
      </c>
      <c r="H20" s="67">
        <v>1604390.7414166634</v>
      </c>
      <c r="I20" s="67">
        <v>1645950.1404740287</v>
      </c>
      <c r="J20" s="67">
        <v>1419653.8535934782</v>
      </c>
      <c r="K20" s="67">
        <v>1514711.2723232007</v>
      </c>
      <c r="L20" s="70"/>
      <c r="M20" s="71"/>
      <c r="N20" s="66"/>
      <c r="O20" s="66"/>
      <c r="P20" s="66"/>
    </row>
    <row r="21" spans="1:16" ht="15">
      <c r="A21" s="67" t="s">
        <v>10</v>
      </c>
      <c r="B21" s="41" t="s">
        <v>39</v>
      </c>
      <c r="C21" s="67">
        <v>1414116.3083821046</v>
      </c>
      <c r="D21" s="67">
        <v>1560063.7266739241</v>
      </c>
      <c r="E21" s="67">
        <v>1681098.0098122354</v>
      </c>
      <c r="F21" s="67">
        <v>1718547.6263124305</v>
      </c>
      <c r="G21" s="67">
        <v>1824470.9093973408</v>
      </c>
      <c r="H21" s="67">
        <v>1989716.7342918094</v>
      </c>
      <c r="I21" s="67">
        <v>2133312.192718549</v>
      </c>
      <c r="J21" s="67">
        <v>2313029.4257112187</v>
      </c>
      <c r="K21" s="67">
        <v>2524563.7874874016</v>
      </c>
      <c r="L21" s="70"/>
      <c r="M21" s="71"/>
      <c r="N21" s="66"/>
      <c r="O21" s="66"/>
      <c r="P21" s="66"/>
    </row>
    <row r="22" spans="1:16" ht="15">
      <c r="A22" s="76" t="s">
        <v>11</v>
      </c>
      <c r="B22" s="41" t="s">
        <v>40</v>
      </c>
      <c r="C22" s="67">
        <v>3405939.936314427</v>
      </c>
      <c r="D22" s="67">
        <v>3764112.5298921987</v>
      </c>
      <c r="E22" s="67">
        <v>4189021.458113836</v>
      </c>
      <c r="F22" s="67">
        <v>4235515.299950308</v>
      </c>
      <c r="G22" s="67">
        <v>4115392.914374096</v>
      </c>
      <c r="H22" s="67">
        <v>4094972.3011495476</v>
      </c>
      <c r="I22" s="67">
        <v>4281167.003830171</v>
      </c>
      <c r="J22" s="67">
        <v>4412967.495244712</v>
      </c>
      <c r="K22" s="67">
        <v>4629490.189691806</v>
      </c>
      <c r="L22" s="70"/>
      <c r="M22" s="71"/>
      <c r="N22" s="66"/>
      <c r="O22" s="66"/>
      <c r="P22" s="66"/>
    </row>
    <row r="23" spans="1:16" ht="15">
      <c r="A23" s="67" t="s">
        <v>12</v>
      </c>
      <c r="B23" s="41" t="s">
        <v>41</v>
      </c>
      <c r="C23" s="67">
        <v>2714775.034313831</v>
      </c>
      <c r="D23" s="67">
        <v>2828969.8871101206</v>
      </c>
      <c r="E23" s="67">
        <v>2949597.616981277</v>
      </c>
      <c r="F23" s="67">
        <v>3077086.1204349836</v>
      </c>
      <c r="G23" s="67">
        <v>3211894.932795153</v>
      </c>
      <c r="H23" s="67">
        <v>3354517.6882281364</v>
      </c>
      <c r="I23" s="67">
        <v>3505484.7753592404</v>
      </c>
      <c r="J23" s="67">
        <v>3663972.284967535</v>
      </c>
      <c r="K23" s="67">
        <v>3827459.8943816815</v>
      </c>
      <c r="L23" s="70"/>
      <c r="M23" s="71"/>
      <c r="N23" s="66"/>
      <c r="O23" s="66"/>
      <c r="P23" s="66"/>
    </row>
    <row r="24" spans="1:16" ht="15">
      <c r="A24" s="67" t="s">
        <v>13</v>
      </c>
      <c r="B24" s="41" t="s">
        <v>42</v>
      </c>
      <c r="C24" s="67">
        <v>385090.4386001645</v>
      </c>
      <c r="D24" s="67">
        <v>447920.7926262496</v>
      </c>
      <c r="E24" s="67">
        <v>518122.7245085931</v>
      </c>
      <c r="F24" s="67">
        <v>606206.683556939</v>
      </c>
      <c r="G24" s="67">
        <v>694290.6426052843</v>
      </c>
      <c r="H24" s="67">
        <v>763332.1460617259</v>
      </c>
      <c r="I24" s="67">
        <v>821635.5704933</v>
      </c>
      <c r="J24" s="67">
        <v>881833.3622237735</v>
      </c>
      <c r="K24" s="67">
        <v>942012.5055805582</v>
      </c>
      <c r="L24" s="70"/>
      <c r="M24" s="71"/>
      <c r="N24" s="66"/>
      <c r="O24" s="66"/>
      <c r="P24" s="66"/>
    </row>
    <row r="25" spans="1:16" ht="15">
      <c r="A25" s="67" t="s">
        <v>14</v>
      </c>
      <c r="B25" s="41" t="s">
        <v>43</v>
      </c>
      <c r="C25" s="67">
        <v>1660994.2200693046</v>
      </c>
      <c r="D25" s="67">
        <v>1976259.5688011239</v>
      </c>
      <c r="E25" s="67">
        <v>2183916.997240253</v>
      </c>
      <c r="F25" s="67">
        <v>2611497.6983909365</v>
      </c>
      <c r="G25" s="67">
        <v>2892462.884400584</v>
      </c>
      <c r="H25" s="67">
        <v>3054288.1917848685</v>
      </c>
      <c r="I25" s="67">
        <v>3311752.889436379</v>
      </c>
      <c r="J25" s="67">
        <v>3569799.774716643</v>
      </c>
      <c r="K25" s="67">
        <v>3817046.8646715274</v>
      </c>
      <c r="L25" s="70"/>
      <c r="M25" s="71"/>
      <c r="N25" s="66"/>
      <c r="O25" s="66"/>
      <c r="P25" s="66"/>
    </row>
    <row r="26" spans="1:16" ht="15">
      <c r="A26" s="76" t="s">
        <v>15</v>
      </c>
      <c r="B26" s="41" t="s">
        <v>44</v>
      </c>
      <c r="C26" s="67">
        <v>3974205.5761060026</v>
      </c>
      <c r="D26" s="67">
        <v>4242164.254959628</v>
      </c>
      <c r="E26" s="67">
        <v>4548604.357015444</v>
      </c>
      <c r="F26" s="67">
        <v>4793820.046692507</v>
      </c>
      <c r="G26" s="67">
        <v>4907113.349886206</v>
      </c>
      <c r="H26" s="67">
        <v>5064968.477701206</v>
      </c>
      <c r="I26" s="67">
        <v>5238490.600189405</v>
      </c>
      <c r="J26" s="67">
        <v>5438145.684481304</v>
      </c>
      <c r="K26" s="67">
        <v>5714547.049584521</v>
      </c>
      <c r="L26" s="70"/>
      <c r="M26" s="71"/>
      <c r="N26" s="66"/>
      <c r="O26" s="66"/>
      <c r="P26" s="66"/>
    </row>
    <row r="27" spans="1:16" ht="15">
      <c r="A27" s="76" t="s">
        <v>16</v>
      </c>
      <c r="B27" s="41" t="s">
        <v>45</v>
      </c>
      <c r="C27" s="67">
        <v>1927632.7465520818</v>
      </c>
      <c r="D27" s="67">
        <v>2186259.6296485304</v>
      </c>
      <c r="E27" s="67">
        <v>2413305.9378196443</v>
      </c>
      <c r="F27" s="67">
        <v>2665336.375298725</v>
      </c>
      <c r="G27" s="67">
        <v>2859170.6846780004</v>
      </c>
      <c r="H27" s="67">
        <v>3046789.3528533564</v>
      </c>
      <c r="I27" s="67">
        <v>3257405.703844142</v>
      </c>
      <c r="J27" s="67">
        <v>3365354.610430143</v>
      </c>
      <c r="K27" s="67">
        <v>3538280.848550164</v>
      </c>
      <c r="L27" s="70"/>
      <c r="M27" s="71"/>
      <c r="N27" s="66"/>
      <c r="O27" s="66"/>
      <c r="P27" s="66"/>
    </row>
    <row r="28" spans="1:16" ht="15">
      <c r="A28" s="76" t="s">
        <v>17</v>
      </c>
      <c r="B28" s="41" t="s">
        <v>46</v>
      </c>
      <c r="C28" s="67">
        <v>1245029.5721596526</v>
      </c>
      <c r="D28" s="67">
        <v>1349940.6845303355</v>
      </c>
      <c r="E28" s="67">
        <v>1419089.905085585</v>
      </c>
      <c r="F28" s="67">
        <v>1497896.4476067214</v>
      </c>
      <c r="G28" s="67">
        <v>1611999.183752837</v>
      </c>
      <c r="H28" s="67">
        <v>1746730.9417478426</v>
      </c>
      <c r="I28" s="67">
        <v>1833514.1602744188</v>
      </c>
      <c r="J28" s="67">
        <v>1953479.406170486</v>
      </c>
      <c r="K28" s="67">
        <v>2065677.4049399039</v>
      </c>
      <c r="L28" s="70"/>
      <c r="M28" s="71"/>
      <c r="N28" s="66"/>
      <c r="O28" s="66"/>
      <c r="P28" s="66"/>
    </row>
    <row r="29" spans="1:16" ht="15">
      <c r="A29" s="67" t="s">
        <v>18</v>
      </c>
      <c r="B29" s="41" t="s">
        <v>47</v>
      </c>
      <c r="C29" s="67">
        <v>212501.8437610129</v>
      </c>
      <c r="D29" s="67">
        <v>230651.6593013529</v>
      </c>
      <c r="E29" s="67">
        <v>248510.0568527566</v>
      </c>
      <c r="F29" s="67">
        <v>280130.57039669936</v>
      </c>
      <c r="G29" s="67">
        <v>307906.75338782615</v>
      </c>
      <c r="H29" s="67">
        <v>350027.2867923695</v>
      </c>
      <c r="I29" s="67">
        <v>389225.17547535757</v>
      </c>
      <c r="J29" s="67">
        <v>372119.5387627525</v>
      </c>
      <c r="K29" s="67">
        <v>444487.97690505534</v>
      </c>
      <c r="L29" s="70"/>
      <c r="M29" s="71"/>
      <c r="N29" s="66"/>
      <c r="O29" s="66"/>
      <c r="P29" s="66"/>
    </row>
    <row r="30" spans="1:16" ht="15">
      <c r="A30" s="67" t="s">
        <v>19</v>
      </c>
      <c r="B30" s="41" t="s">
        <v>48</v>
      </c>
      <c r="C30" s="67">
        <v>612079.0034360525</v>
      </c>
      <c r="D30" s="67">
        <v>685475.0925382018</v>
      </c>
      <c r="E30" s="67">
        <v>717898.0554249497</v>
      </c>
      <c r="F30" s="67">
        <v>814528.7956388894</v>
      </c>
      <c r="G30" s="67">
        <v>912404.2934495676</v>
      </c>
      <c r="H30" s="67">
        <v>971689.9696735432</v>
      </c>
      <c r="I30" s="67">
        <v>1037083.2580244384</v>
      </c>
      <c r="J30" s="67">
        <v>1089265.4047818012</v>
      </c>
      <c r="K30" s="67">
        <v>1181814.2567138937</v>
      </c>
      <c r="L30" s="70"/>
      <c r="M30" s="71"/>
      <c r="N30" s="66"/>
      <c r="O30" s="66"/>
      <c r="P30" s="66"/>
    </row>
    <row r="31" spans="1:16" ht="15">
      <c r="A31" s="67" t="s">
        <v>20</v>
      </c>
      <c r="B31" s="41" t="s">
        <v>49</v>
      </c>
      <c r="C31" s="67">
        <v>166879.5840157969</v>
      </c>
      <c r="D31" s="67">
        <v>172189.78310552947</v>
      </c>
      <c r="E31" s="67">
        <v>177690.65274428081</v>
      </c>
      <c r="F31" s="67">
        <v>183386.70005047577</v>
      </c>
      <c r="G31" s="67">
        <v>189193.23655690643</v>
      </c>
      <c r="H31" s="67">
        <v>195113.45540577944</v>
      </c>
      <c r="I31" s="67">
        <v>201203.04758913346</v>
      </c>
      <c r="J31" s="67">
        <v>207491.70536956273</v>
      </c>
      <c r="K31" s="67">
        <v>213987.2838048971</v>
      </c>
      <c r="L31" s="70"/>
      <c r="M31" s="71"/>
      <c r="N31" s="66"/>
      <c r="O31" s="66"/>
      <c r="P31" s="66"/>
    </row>
    <row r="32" spans="1:16" ht="15">
      <c r="A32" s="77"/>
      <c r="B32" s="15" t="s">
        <v>50</v>
      </c>
      <c r="C32" s="77">
        <f aca="true" t="shared" si="3" ref="C32:H32">C5+C11+C17</f>
        <v>75088988.0522089</v>
      </c>
      <c r="D32" s="77">
        <f t="shared" si="3"/>
        <v>80873021.48923264</v>
      </c>
      <c r="E32" s="77">
        <f t="shared" si="3"/>
        <v>86484736.13771272</v>
      </c>
      <c r="F32" s="77">
        <f t="shared" si="3"/>
        <v>92803857.20491028</v>
      </c>
      <c r="G32" s="77">
        <f t="shared" si="3"/>
        <v>99263760.76745337</v>
      </c>
      <c r="H32" s="77">
        <f t="shared" si="3"/>
        <v>106218114.75537896</v>
      </c>
      <c r="I32" s="77">
        <f>I5+I11+I17</f>
        <v>113893462.08629674</v>
      </c>
      <c r="J32" s="77">
        <v>120036665.03856587</v>
      </c>
      <c r="K32" s="77">
        <v>125824575.6718328</v>
      </c>
      <c r="L32" s="70"/>
      <c r="M32" s="71"/>
      <c r="N32" s="66"/>
      <c r="O32" s="66"/>
      <c r="P32" s="66"/>
    </row>
    <row r="33" spans="1:16" ht="15">
      <c r="A33" s="67"/>
      <c r="B33" s="41" t="s">
        <v>51</v>
      </c>
      <c r="C33" s="67">
        <v>8179129.17505642</v>
      </c>
      <c r="D33" s="67">
        <v>8001089.978906564</v>
      </c>
      <c r="E33" s="67">
        <v>7864579.414231252</v>
      </c>
      <c r="F33" s="67">
        <v>8024535.4765009675</v>
      </c>
      <c r="G33" s="67">
        <v>8393644.14084205</v>
      </c>
      <c r="H33" s="67">
        <v>8923214.732593596</v>
      </c>
      <c r="I33" s="67">
        <v>9303273.83731936</v>
      </c>
      <c r="J33" s="67">
        <v>9093516.980617665</v>
      </c>
      <c r="K33" s="67">
        <v>9693237.026783917</v>
      </c>
      <c r="L33" s="70"/>
      <c r="M33" s="71"/>
      <c r="N33" s="66"/>
      <c r="O33" s="66"/>
      <c r="P33" s="66"/>
    </row>
    <row r="34" spans="1:16" ht="15">
      <c r="A34" s="78"/>
      <c r="B34" s="47" t="s">
        <v>52</v>
      </c>
      <c r="C34" s="79">
        <f aca="true" t="shared" si="4" ref="C34:I34">C32+C33</f>
        <v>83268117.22726533</v>
      </c>
      <c r="D34" s="79">
        <f t="shared" si="4"/>
        <v>88874111.4681392</v>
      </c>
      <c r="E34" s="79">
        <f t="shared" si="4"/>
        <v>94349315.55194397</v>
      </c>
      <c r="F34" s="79">
        <f t="shared" si="4"/>
        <v>100828392.68141125</v>
      </c>
      <c r="G34" s="79">
        <f t="shared" si="4"/>
        <v>107657404.90829542</v>
      </c>
      <c r="H34" s="79">
        <f t="shared" si="4"/>
        <v>115141329.48797256</v>
      </c>
      <c r="I34" s="79">
        <f t="shared" si="4"/>
        <v>123196735.9236161</v>
      </c>
      <c r="J34" s="79">
        <v>129130182.01918355</v>
      </c>
      <c r="K34" s="79">
        <v>135517812.6986167</v>
      </c>
      <c r="L34" s="70"/>
      <c r="M34" s="71"/>
      <c r="N34" s="66"/>
      <c r="O34" s="66"/>
      <c r="P34" s="66"/>
    </row>
    <row r="35" spans="1:16" ht="15">
      <c r="A35" s="80"/>
      <c r="B35" s="80"/>
      <c r="C35" s="81"/>
      <c r="D35" s="81"/>
      <c r="E35" s="81"/>
      <c r="F35" s="81"/>
      <c r="G35" s="81"/>
      <c r="H35" s="81"/>
      <c r="I35" s="81"/>
      <c r="J35" s="81"/>
      <c r="K35" s="66"/>
      <c r="L35" s="82"/>
      <c r="M35" s="66"/>
      <c r="N35" s="66"/>
      <c r="O35" s="66"/>
      <c r="P35" s="66"/>
    </row>
    <row r="36" spans="2:16" ht="15">
      <c r="B36" s="80"/>
      <c r="C36" s="83"/>
      <c r="D36" s="84"/>
      <c r="E36" s="83"/>
      <c r="F36" s="83"/>
      <c r="G36" s="85"/>
      <c r="H36" s="85"/>
      <c r="I36" s="85"/>
      <c r="J36" s="85"/>
      <c r="K36" s="67"/>
      <c r="L36" s="82"/>
      <c r="M36" s="66"/>
      <c r="N36" s="66"/>
      <c r="O36" s="66"/>
      <c r="P36" s="66"/>
    </row>
    <row r="37" spans="1:16" ht="12.75" customHeight="1">
      <c r="A37" s="104" t="s">
        <v>102</v>
      </c>
      <c r="B37" s="104"/>
      <c r="C37" s="104"/>
      <c r="D37" s="104"/>
      <c r="E37" s="104"/>
      <c r="F37" s="104"/>
      <c r="G37" s="104"/>
      <c r="H37" s="104"/>
      <c r="I37" s="104"/>
      <c r="J37" s="105"/>
      <c r="K37" s="105"/>
      <c r="L37" s="82"/>
      <c r="M37" s="66"/>
      <c r="N37" s="66"/>
      <c r="O37" s="66"/>
      <c r="P37" s="66"/>
    </row>
    <row r="38" spans="1:12" ht="12.75" customHeight="1">
      <c r="A38" s="104" t="s">
        <v>99</v>
      </c>
      <c r="B38" s="104"/>
      <c r="C38" s="104"/>
      <c r="D38" s="104"/>
      <c r="E38" s="104"/>
      <c r="F38" s="104"/>
      <c r="G38" s="104"/>
      <c r="H38" s="104"/>
      <c r="I38" s="104"/>
      <c r="J38" s="105"/>
      <c r="K38" s="105"/>
      <c r="L38" s="82"/>
    </row>
    <row r="39" spans="1:12" ht="15">
      <c r="A39" s="61" t="s">
        <v>101</v>
      </c>
      <c r="B39" s="62"/>
      <c r="C39" s="62"/>
      <c r="D39" s="62"/>
      <c r="E39" s="62"/>
      <c r="F39" s="62"/>
      <c r="G39" s="62"/>
      <c r="H39" s="62"/>
      <c r="K39" s="4" t="s">
        <v>96</v>
      </c>
      <c r="L39" s="82"/>
    </row>
    <row r="40" spans="1:11" ht="15">
      <c r="A40" s="63"/>
      <c r="B40" s="47" t="s">
        <v>24</v>
      </c>
      <c r="C40" s="64" t="s">
        <v>0</v>
      </c>
      <c r="D40" s="64" t="s">
        <v>21</v>
      </c>
      <c r="E40" s="65" t="s">
        <v>22</v>
      </c>
      <c r="F40" s="64" t="s">
        <v>23</v>
      </c>
      <c r="G40" s="64" t="s">
        <v>53</v>
      </c>
      <c r="H40" s="65" t="s">
        <v>54</v>
      </c>
      <c r="I40" s="64" t="s">
        <v>57</v>
      </c>
      <c r="J40" s="65" t="s">
        <v>58</v>
      </c>
      <c r="K40" s="64" t="s">
        <v>59</v>
      </c>
    </row>
    <row r="41" spans="1:11" ht="15">
      <c r="A41" s="67" t="s">
        <v>1</v>
      </c>
      <c r="B41" s="68" t="s">
        <v>25</v>
      </c>
      <c r="C41" s="69">
        <f>SUM(C42:C46)</f>
        <v>22408191.604187258</v>
      </c>
      <c r="D41" s="69">
        <f>SUM(D42:D46)</f>
        <v>23952076.762645267</v>
      </c>
      <c r="E41" s="86">
        <f>100*E5/D5-100</f>
        <v>5.354372445828659</v>
      </c>
      <c r="F41" s="86">
        <f aca="true" t="shared" si="5" ref="F41:K41">100*F5/E5-100</f>
        <v>4.7624294649954635</v>
      </c>
      <c r="G41" s="86">
        <f t="shared" si="5"/>
        <v>5.948773600819379</v>
      </c>
      <c r="H41" s="86">
        <f t="shared" si="5"/>
        <v>5.33836601772461</v>
      </c>
      <c r="I41" s="86">
        <f t="shared" si="5"/>
        <v>4.398794935838623</v>
      </c>
      <c r="J41" s="86">
        <f t="shared" si="5"/>
        <v>4.940742328892384</v>
      </c>
      <c r="K41" s="86">
        <f t="shared" si="5"/>
        <v>3.8773615954434177</v>
      </c>
    </row>
    <row r="42" spans="1:11" ht="15">
      <c r="A42" s="67"/>
      <c r="B42" s="28" t="s">
        <v>26</v>
      </c>
      <c r="C42" s="67">
        <v>11283264.343966216</v>
      </c>
      <c r="D42" s="67">
        <v>12344014.101347292</v>
      </c>
      <c r="E42" s="87">
        <f aca="true" t="shared" si="6" ref="E42:K42">100*E6/D6-100</f>
        <v>7.57758510351735</v>
      </c>
      <c r="F42" s="87">
        <f t="shared" si="6"/>
        <v>5.399007702588818</v>
      </c>
      <c r="G42" s="87">
        <f t="shared" si="6"/>
        <v>6.425062932957061</v>
      </c>
      <c r="H42" s="87">
        <f t="shared" si="6"/>
        <v>5.126023667700167</v>
      </c>
      <c r="I42" s="87">
        <f t="shared" si="6"/>
        <v>4.420006796570888</v>
      </c>
      <c r="J42" s="87">
        <f t="shared" si="6"/>
        <v>5.035876611956709</v>
      </c>
      <c r="K42" s="87">
        <f t="shared" si="6"/>
        <v>3.558878882397906</v>
      </c>
    </row>
    <row r="43" spans="1:11" ht="15">
      <c r="A43" s="67"/>
      <c r="B43" s="28" t="s">
        <v>27</v>
      </c>
      <c r="C43" s="67">
        <v>6503187.3332949225</v>
      </c>
      <c r="D43" s="67">
        <v>6820846.048728414</v>
      </c>
      <c r="E43" s="87">
        <f aca="true" t="shared" si="7" ref="E43:K43">100*E7/D7-100</f>
        <v>4.949686531573988</v>
      </c>
      <c r="F43" s="87">
        <f t="shared" si="7"/>
        <v>4.863283852242816</v>
      </c>
      <c r="G43" s="87">
        <f t="shared" si="7"/>
        <v>4.9289873318229525</v>
      </c>
      <c r="H43" s="87">
        <f t="shared" si="7"/>
        <v>4.944485085849379</v>
      </c>
      <c r="I43" s="87">
        <f t="shared" si="7"/>
        <v>4.960360340232555</v>
      </c>
      <c r="J43" s="87">
        <f t="shared" si="7"/>
        <v>4.9766720240355795</v>
      </c>
      <c r="K43" s="87">
        <f t="shared" si="7"/>
        <v>4.99337298075541</v>
      </c>
    </row>
    <row r="44" spans="1:11" ht="15">
      <c r="A44" s="67"/>
      <c r="B44" s="28" t="s">
        <v>28</v>
      </c>
      <c r="C44" s="67">
        <v>2695824.6612197575</v>
      </c>
      <c r="D44" s="67">
        <v>2825341.1794638243</v>
      </c>
      <c r="E44" s="87">
        <f aca="true" t="shared" si="8" ref="E44:K44">100*E8/D8-100</f>
        <v>3.365385208661266</v>
      </c>
      <c r="F44" s="87">
        <f t="shared" si="8"/>
        <v>3.9084926691918014</v>
      </c>
      <c r="G44" s="87">
        <f t="shared" si="8"/>
        <v>4.804962523061263</v>
      </c>
      <c r="H44" s="87">
        <f t="shared" si="8"/>
        <v>4.855141321946036</v>
      </c>
      <c r="I44" s="87">
        <f t="shared" si="8"/>
        <v>4.809773611231876</v>
      </c>
      <c r="J44" s="87">
        <f t="shared" si="8"/>
        <v>3.233110069534689</v>
      </c>
      <c r="K44" s="87">
        <f t="shared" si="8"/>
        <v>3.514803013397483</v>
      </c>
    </row>
    <row r="45" spans="1:11" ht="15">
      <c r="A45" s="67"/>
      <c r="B45" s="28" t="s">
        <v>29</v>
      </c>
      <c r="C45" s="67">
        <v>1896254.0435843281</v>
      </c>
      <c r="D45" s="67">
        <v>1930393.73496478</v>
      </c>
      <c r="E45" s="87">
        <f aca="true" t="shared" si="9" ref="E45:K45">100*E9/D9-100</f>
        <v>-4.5064758446606845</v>
      </c>
      <c r="F45" s="87">
        <f t="shared" si="9"/>
        <v>1.1514771445580863</v>
      </c>
      <c r="G45" s="87">
        <f t="shared" si="9"/>
        <v>8.34832259569312</v>
      </c>
      <c r="H45" s="87">
        <f t="shared" si="9"/>
        <v>9.204083989032256</v>
      </c>
      <c r="I45" s="87">
        <f t="shared" si="9"/>
        <v>1.5252119640790056</v>
      </c>
      <c r="J45" s="87">
        <f t="shared" si="9"/>
        <v>6.773595501455617</v>
      </c>
      <c r="K45" s="87">
        <f t="shared" si="9"/>
        <v>2.501118840815522</v>
      </c>
    </row>
    <row r="46" spans="1:11" ht="15">
      <c r="A46" s="67"/>
      <c r="B46" s="28" t="s">
        <v>55</v>
      </c>
      <c r="C46" s="67">
        <v>29661.22212203734</v>
      </c>
      <c r="D46" s="67">
        <v>31481.69814095732</v>
      </c>
      <c r="E46" s="87">
        <f aca="true" t="shared" si="10" ref="E46:K48">100*E10/D10-100</f>
        <v>4.459224748869886</v>
      </c>
      <c r="F46" s="87">
        <f t="shared" si="10"/>
        <v>4.000923203820733</v>
      </c>
      <c r="G46" s="87">
        <f t="shared" si="10"/>
        <v>5.5253498194185084</v>
      </c>
      <c r="H46" s="87">
        <f t="shared" si="10"/>
        <v>5.126888320644625</v>
      </c>
      <c r="I46" s="87">
        <f t="shared" si="10"/>
        <v>4.272386227070214</v>
      </c>
      <c r="J46" s="87">
        <f t="shared" si="10"/>
        <v>4.834646645722572</v>
      </c>
      <c r="K46" s="87">
        <f t="shared" si="10"/>
        <v>1.587078920960181</v>
      </c>
    </row>
    <row r="47" spans="1:11" ht="15">
      <c r="A47" s="67"/>
      <c r="B47" s="72" t="s">
        <v>30</v>
      </c>
      <c r="C47" s="73">
        <f>SUM(C48:C52)</f>
        <v>19872085.998664994</v>
      </c>
      <c r="D47" s="73">
        <f>SUM(D48:D52)</f>
        <v>21057206.00015781</v>
      </c>
      <c r="E47" s="86">
        <f>100*E11/D11-100</f>
        <v>9.718483639698405</v>
      </c>
      <c r="F47" s="86">
        <f aca="true" t="shared" si="11" ref="F47:K47">100*F11/E11-100</f>
        <v>11.74839521206512</v>
      </c>
      <c r="G47" s="86">
        <f t="shared" si="11"/>
        <v>10.643054834534524</v>
      </c>
      <c r="H47" s="86">
        <f t="shared" si="11"/>
        <v>9.726164166774623</v>
      </c>
      <c r="I47" s="86">
        <f t="shared" si="11"/>
        <v>11.59022082045297</v>
      </c>
      <c r="J47" s="86">
        <f t="shared" si="11"/>
        <v>7.3164689206139</v>
      </c>
      <c r="K47" s="86">
        <f t="shared" si="11"/>
        <v>5.457175110367487</v>
      </c>
    </row>
    <row r="48" spans="1:11" ht="15">
      <c r="A48" s="67" t="s">
        <v>2</v>
      </c>
      <c r="B48" s="41" t="s">
        <v>31</v>
      </c>
      <c r="C48" s="67">
        <v>3464720.6693425262</v>
      </c>
      <c r="D48" s="67">
        <v>3687273.0299388366</v>
      </c>
      <c r="E48" s="87">
        <f t="shared" si="10"/>
        <v>9.989669485435215</v>
      </c>
      <c r="F48" s="87">
        <f t="shared" si="10"/>
        <v>7.424000254154237</v>
      </c>
      <c r="G48" s="87">
        <f t="shared" si="10"/>
        <v>5.323175682706676</v>
      </c>
      <c r="H48" s="87">
        <f t="shared" si="10"/>
        <v>1.5379628257676643</v>
      </c>
      <c r="I48" s="87">
        <f t="shared" si="10"/>
        <v>17.726605762065844</v>
      </c>
      <c r="J48" s="87">
        <f t="shared" si="10"/>
        <v>7.169032051861038</v>
      </c>
      <c r="K48" s="87">
        <f t="shared" si="10"/>
        <v>9.603719541954064</v>
      </c>
    </row>
    <row r="49" spans="1:11" ht="15">
      <c r="A49" s="67" t="s">
        <v>3</v>
      </c>
      <c r="B49" s="41" t="s">
        <v>32</v>
      </c>
      <c r="C49" s="67">
        <v>6292514.324412887</v>
      </c>
      <c r="D49" s="67">
        <v>6919794.16561469</v>
      </c>
      <c r="E49" s="87">
        <f aca="true" t="shared" si="12" ref="E49:K49">100*E13/D13-100</f>
        <v>7.108267499313698</v>
      </c>
      <c r="F49" s="87">
        <f t="shared" si="12"/>
        <v>10.81662396337883</v>
      </c>
      <c r="G49" s="87">
        <f t="shared" si="12"/>
        <v>8.23601221414313</v>
      </c>
      <c r="H49" s="87">
        <f t="shared" si="12"/>
        <v>8.253067509251508</v>
      </c>
      <c r="I49" s="87">
        <f t="shared" si="12"/>
        <v>5.830079655754773</v>
      </c>
      <c r="J49" s="87">
        <f t="shared" si="12"/>
        <v>4.533530908665668</v>
      </c>
      <c r="K49" s="87">
        <f t="shared" si="12"/>
        <v>4.785553256008427</v>
      </c>
    </row>
    <row r="50" spans="1:11" ht="15">
      <c r="A50" s="67" t="s">
        <v>4</v>
      </c>
      <c r="B50" s="41" t="s">
        <v>33</v>
      </c>
      <c r="C50" s="67">
        <v>723608.0541362059</v>
      </c>
      <c r="D50" s="67">
        <v>815296.8427087652</v>
      </c>
      <c r="E50" s="87">
        <f aca="true" t="shared" si="13" ref="E50:K50">100*E14/D14-100</f>
        <v>-2.0232691878000537</v>
      </c>
      <c r="F50" s="87">
        <f t="shared" si="13"/>
        <v>8.820875813559212</v>
      </c>
      <c r="G50" s="87">
        <f t="shared" si="13"/>
        <v>0.966816728411203</v>
      </c>
      <c r="H50" s="87">
        <f t="shared" si="13"/>
        <v>5.7547889668138055</v>
      </c>
      <c r="I50" s="87">
        <f t="shared" si="13"/>
        <v>7.18665191588039</v>
      </c>
      <c r="J50" s="87">
        <f t="shared" si="13"/>
        <v>5.501266821248549</v>
      </c>
      <c r="K50" s="87">
        <f t="shared" si="13"/>
        <v>9.965054381049185</v>
      </c>
    </row>
    <row r="51" spans="1:11" ht="15">
      <c r="A51" s="67" t="s">
        <v>5</v>
      </c>
      <c r="B51" s="41" t="s">
        <v>34</v>
      </c>
      <c r="C51" s="67">
        <v>367890.18061438727</v>
      </c>
      <c r="D51" s="67">
        <v>381759.7108193759</v>
      </c>
      <c r="E51" s="87">
        <f aca="true" t="shared" si="14" ref="E51:K51">100*E15/D15-100</f>
        <v>2.357078216932649</v>
      </c>
      <c r="F51" s="87">
        <f t="shared" si="14"/>
        <v>6.945724022782812</v>
      </c>
      <c r="G51" s="87">
        <f t="shared" si="14"/>
        <v>6.4036978206560065</v>
      </c>
      <c r="H51" s="87">
        <f t="shared" si="14"/>
        <v>7.387706649632747</v>
      </c>
      <c r="I51" s="87">
        <f t="shared" si="14"/>
        <v>6.889984080592328</v>
      </c>
      <c r="J51" s="87">
        <f t="shared" si="14"/>
        <v>5.828355944311909</v>
      </c>
      <c r="K51" s="87">
        <f t="shared" si="14"/>
        <v>6.489534137099582</v>
      </c>
    </row>
    <row r="52" spans="1:11" ht="15">
      <c r="A52" s="67" t="s">
        <v>6</v>
      </c>
      <c r="B52" s="41" t="s">
        <v>35</v>
      </c>
      <c r="C52" s="67">
        <v>9023352.770158987</v>
      </c>
      <c r="D52" s="67">
        <v>9253082.251076145</v>
      </c>
      <c r="E52" s="87">
        <f aca="true" t="shared" si="15" ref="E52:K52">100*E16/D16-100</f>
        <v>12.900723176611805</v>
      </c>
      <c r="F52" s="87">
        <f t="shared" si="15"/>
        <v>14.491750128181863</v>
      </c>
      <c r="G52" s="87">
        <f t="shared" si="15"/>
        <v>15.085086167304539</v>
      </c>
      <c r="H52" s="87">
        <f t="shared" si="15"/>
        <v>13.735861046399464</v>
      </c>
      <c r="I52" s="87">
        <f t="shared" si="15"/>
        <v>13.709174170723628</v>
      </c>
      <c r="J52" s="87">
        <f t="shared" si="15"/>
        <v>9.098129422090238</v>
      </c>
      <c r="K52" s="87">
        <f t="shared" si="15"/>
        <v>4.297970793484609</v>
      </c>
    </row>
    <row r="53" spans="1:11" ht="15">
      <c r="A53" s="67"/>
      <c r="B53" s="68" t="s">
        <v>36</v>
      </c>
      <c r="C53" s="73">
        <f>SUM(C54:C67)</f>
        <v>32808710.449356653</v>
      </c>
      <c r="D53" s="73">
        <f>SUM(D54:D67)</f>
        <v>35863738.72642957</v>
      </c>
      <c r="E53" s="86">
        <f>100*E17/D17-100</f>
        <v>6.365176111190095</v>
      </c>
      <c r="F53" s="86">
        <f aca="true" t="shared" si="16" ref="F53:K53">100*F17/E17-100</f>
        <v>6.299485795109135</v>
      </c>
      <c r="G53" s="86">
        <f t="shared" si="16"/>
        <v>5.276127141069011</v>
      </c>
      <c r="H53" s="86">
        <f t="shared" si="16"/>
        <v>6.279785384065718</v>
      </c>
      <c r="I53" s="86">
        <f t="shared" si="16"/>
        <v>6.0495421814499934</v>
      </c>
      <c r="J53" s="86">
        <f t="shared" si="16"/>
        <v>4.2861843474161105</v>
      </c>
      <c r="K53" s="86">
        <f t="shared" si="16"/>
        <v>4.954863723538111</v>
      </c>
    </row>
    <row r="54" spans="1:11" ht="15">
      <c r="A54" s="67" t="s">
        <v>7</v>
      </c>
      <c r="B54" s="41" t="s">
        <v>37</v>
      </c>
      <c r="C54" s="67">
        <v>7682285.693556558</v>
      </c>
      <c r="D54" s="67">
        <v>8444242.942260431</v>
      </c>
      <c r="E54" s="87">
        <f aca="true" t="shared" si="17" ref="E54:K55">100*E18/D18-100</f>
        <v>3.5955760739696814</v>
      </c>
      <c r="F54" s="87">
        <f t="shared" si="17"/>
        <v>5.862474171773002</v>
      </c>
      <c r="G54" s="87">
        <f t="shared" si="17"/>
        <v>6.052935223900178</v>
      </c>
      <c r="H54" s="87">
        <f t="shared" si="17"/>
        <v>5.859166847777104</v>
      </c>
      <c r="I54" s="87">
        <f t="shared" si="17"/>
        <v>5.466616478184477</v>
      </c>
      <c r="J54" s="87">
        <f t="shared" si="17"/>
        <v>2.1094426502997266</v>
      </c>
      <c r="K54" s="87">
        <f t="shared" si="17"/>
        <v>3.520376654507416</v>
      </c>
    </row>
    <row r="55" spans="1:11" ht="15">
      <c r="A55" s="67" t="s">
        <v>8</v>
      </c>
      <c r="B55" s="41" t="s">
        <v>56</v>
      </c>
      <c r="C55" s="67">
        <v>6050976.266254377</v>
      </c>
      <c r="D55" s="67">
        <v>6577705.731048878</v>
      </c>
      <c r="E55" s="87">
        <f t="shared" si="17"/>
        <v>5.354285326500147</v>
      </c>
      <c r="F55" s="87">
        <f t="shared" si="17"/>
        <v>5.699385440755293</v>
      </c>
      <c r="G55" s="87">
        <f t="shared" si="17"/>
        <v>6.703044119976852</v>
      </c>
      <c r="H55" s="87">
        <f t="shared" si="17"/>
        <v>11.780121182984303</v>
      </c>
      <c r="I55" s="87">
        <f t="shared" si="17"/>
        <v>8.660502646633802</v>
      </c>
      <c r="J55" s="87">
        <f t="shared" si="17"/>
        <v>8.42798776470569</v>
      </c>
      <c r="K55" s="87">
        <f t="shared" si="17"/>
        <v>3.5466685032090197</v>
      </c>
    </row>
    <row r="56" spans="1:11" ht="15">
      <c r="A56" s="67" t="s">
        <v>9</v>
      </c>
      <c r="B56" s="41" t="s">
        <v>38</v>
      </c>
      <c r="C56" s="67">
        <v>1356204.2258352935</v>
      </c>
      <c r="D56" s="67">
        <v>1397782.4439330632</v>
      </c>
      <c r="E56" s="87">
        <f aca="true" t="shared" si="18" ref="E56:K56">100*E20/D20-100</f>
        <v>1.7265673960721273</v>
      </c>
      <c r="F56" s="87">
        <f t="shared" si="18"/>
        <v>4.088567359936192</v>
      </c>
      <c r="G56" s="87">
        <f t="shared" si="18"/>
        <v>3.0787033135270576</v>
      </c>
      <c r="H56" s="87">
        <f t="shared" si="18"/>
        <v>5.163298065122234</v>
      </c>
      <c r="I56" s="87">
        <f t="shared" si="18"/>
        <v>2.5903539570833374</v>
      </c>
      <c r="J56" s="87">
        <f t="shared" si="18"/>
        <v>-13.7486720475857</v>
      </c>
      <c r="K56" s="87">
        <f t="shared" si="18"/>
        <v>6.695816623827682</v>
      </c>
    </row>
    <row r="57" spans="1:11" ht="15">
      <c r="A57" s="67" t="s">
        <v>10</v>
      </c>
      <c r="B57" s="41" t="s">
        <v>39</v>
      </c>
      <c r="C57" s="67">
        <v>1414116.3083821046</v>
      </c>
      <c r="D57" s="67">
        <v>1560063.7266739241</v>
      </c>
      <c r="E57" s="87">
        <f aca="true" t="shared" si="19" ref="E57:K57">100*E21/D21-100</f>
        <v>7.758290963944006</v>
      </c>
      <c r="F57" s="87">
        <f t="shared" si="19"/>
        <v>2.227687873140596</v>
      </c>
      <c r="G57" s="87">
        <f t="shared" si="19"/>
        <v>6.163534921181949</v>
      </c>
      <c r="H57" s="87">
        <f t="shared" si="19"/>
        <v>9.057191542125082</v>
      </c>
      <c r="I57" s="87">
        <f t="shared" si="19"/>
        <v>7.21687946590292</v>
      </c>
      <c r="J57" s="87">
        <f t="shared" si="19"/>
        <v>8.424328778792102</v>
      </c>
      <c r="K57" s="87">
        <f t="shared" si="19"/>
        <v>9.145338119126592</v>
      </c>
    </row>
    <row r="58" spans="1:11" ht="15">
      <c r="A58" s="76" t="s">
        <v>11</v>
      </c>
      <c r="B58" s="41" t="s">
        <v>40</v>
      </c>
      <c r="C58" s="67">
        <v>3405939.936314427</v>
      </c>
      <c r="D58" s="67">
        <v>3764112.5298921987</v>
      </c>
      <c r="E58" s="87">
        <f aca="true" t="shared" si="20" ref="E58:K58">100*E22/D22-100</f>
        <v>11.28842256567198</v>
      </c>
      <c r="F58" s="87">
        <f t="shared" si="20"/>
        <v>1.1098974378948725</v>
      </c>
      <c r="G58" s="87">
        <f t="shared" si="20"/>
        <v>-2.8360748827332003</v>
      </c>
      <c r="H58" s="87">
        <f t="shared" si="20"/>
        <v>-0.49620081604416555</v>
      </c>
      <c r="I58" s="87">
        <f t="shared" si="20"/>
        <v>4.5469099419391625</v>
      </c>
      <c r="J58" s="87">
        <f t="shared" si="20"/>
        <v>3.078611306137418</v>
      </c>
      <c r="K58" s="87">
        <f t="shared" si="20"/>
        <v>4.90651006789453</v>
      </c>
    </row>
    <row r="59" spans="1:11" ht="15">
      <c r="A59" s="67" t="s">
        <v>12</v>
      </c>
      <c r="B59" s="41" t="s">
        <v>41</v>
      </c>
      <c r="C59" s="67">
        <v>2714775.034313831</v>
      </c>
      <c r="D59" s="67">
        <v>2828969.8871101206</v>
      </c>
      <c r="E59" s="87">
        <f aca="true" t="shared" si="21" ref="E59:K59">100*E23/D23-100</f>
        <v>4.2640160441715125</v>
      </c>
      <c r="F59" s="87">
        <f t="shared" si="21"/>
        <v>4.322233741976746</v>
      </c>
      <c r="G59" s="87">
        <f t="shared" si="21"/>
        <v>4.381054253402326</v>
      </c>
      <c r="H59" s="87">
        <f t="shared" si="21"/>
        <v>4.440455195988179</v>
      </c>
      <c r="I59" s="87">
        <f t="shared" si="21"/>
        <v>4.500411122018704</v>
      </c>
      <c r="J59" s="87">
        <f t="shared" si="21"/>
        <v>4.5211295944667995</v>
      </c>
      <c r="K59" s="87">
        <f t="shared" si="21"/>
        <v>4.462031824992238</v>
      </c>
    </row>
    <row r="60" spans="1:11" ht="15">
      <c r="A60" s="67" t="s">
        <v>13</v>
      </c>
      <c r="B60" s="41" t="s">
        <v>42</v>
      </c>
      <c r="C60" s="67">
        <v>385090.4386001645</v>
      </c>
      <c r="D60" s="67">
        <v>447920.7926262496</v>
      </c>
      <c r="E60" s="87">
        <f aca="true" t="shared" si="22" ref="E60:K60">100*E24/D24-100</f>
        <v>15.672845073955031</v>
      </c>
      <c r="F60" s="87">
        <f t="shared" si="22"/>
        <v>17.00059751903143</v>
      </c>
      <c r="G60" s="87">
        <f t="shared" si="22"/>
        <v>14.530351023434704</v>
      </c>
      <c r="H60" s="87">
        <f t="shared" si="22"/>
        <v>9.944178881248845</v>
      </c>
      <c r="I60" s="87">
        <f t="shared" si="22"/>
        <v>7.638015080640841</v>
      </c>
      <c r="J60" s="87">
        <f t="shared" si="22"/>
        <v>7.326580529410563</v>
      </c>
      <c r="K60" s="87">
        <f t="shared" si="22"/>
        <v>6.824321457404068</v>
      </c>
    </row>
    <row r="61" spans="1:11" ht="15">
      <c r="A61" s="67" t="s">
        <v>14</v>
      </c>
      <c r="B61" s="41" t="s">
        <v>43</v>
      </c>
      <c r="C61" s="67">
        <v>1660994.2200693046</v>
      </c>
      <c r="D61" s="67">
        <v>1976259.5688011239</v>
      </c>
      <c r="E61" s="87">
        <f aca="true" t="shared" si="23" ref="E61:K61">100*E25/D25-100</f>
        <v>10.50759888616767</v>
      </c>
      <c r="F61" s="87">
        <f t="shared" si="23"/>
        <v>19.578615015634938</v>
      </c>
      <c r="G61" s="87">
        <f t="shared" si="23"/>
        <v>10.7587759385261</v>
      </c>
      <c r="H61" s="87">
        <f t="shared" si="23"/>
        <v>5.594723730320922</v>
      </c>
      <c r="I61" s="87">
        <f t="shared" si="23"/>
        <v>8.429613758911628</v>
      </c>
      <c r="J61" s="87">
        <f t="shared" si="23"/>
        <v>7.791852046188765</v>
      </c>
      <c r="K61" s="87">
        <f t="shared" si="23"/>
        <v>6.926077246853694</v>
      </c>
    </row>
    <row r="62" spans="1:11" ht="15">
      <c r="A62" s="76" t="s">
        <v>15</v>
      </c>
      <c r="B62" s="41" t="s">
        <v>44</v>
      </c>
      <c r="C62" s="67">
        <v>3974205.5761060026</v>
      </c>
      <c r="D62" s="67">
        <v>4242164.254959628</v>
      </c>
      <c r="E62" s="87">
        <f aca="true" t="shared" si="24" ref="E62:K62">100*E26/D26-100</f>
        <v>7.223673663685901</v>
      </c>
      <c r="F62" s="87">
        <f t="shared" si="24"/>
        <v>5.391009426855518</v>
      </c>
      <c r="G62" s="87">
        <f t="shared" si="24"/>
        <v>2.36331990125214</v>
      </c>
      <c r="H62" s="87">
        <f t="shared" si="24"/>
        <v>3.216863287224868</v>
      </c>
      <c r="I62" s="87">
        <f t="shared" si="24"/>
        <v>3.425926997416454</v>
      </c>
      <c r="J62" s="87">
        <f t="shared" si="24"/>
        <v>3.8113093929133015</v>
      </c>
      <c r="K62" s="87">
        <f t="shared" si="24"/>
        <v>5.082639950084015</v>
      </c>
    </row>
    <row r="63" spans="1:11" ht="15">
      <c r="A63" s="76" t="s">
        <v>16</v>
      </c>
      <c r="B63" s="41" t="s">
        <v>45</v>
      </c>
      <c r="C63" s="67">
        <v>1927632.7465520818</v>
      </c>
      <c r="D63" s="67">
        <v>2186259.6296485304</v>
      </c>
      <c r="E63" s="87">
        <f aca="true" t="shared" si="25" ref="E63:K63">100*E27/D27-100</f>
        <v>10.385148455932224</v>
      </c>
      <c r="F63" s="87">
        <f t="shared" si="25"/>
        <v>10.443368722110023</v>
      </c>
      <c r="G63" s="87">
        <f t="shared" si="25"/>
        <v>7.272414513066877</v>
      </c>
      <c r="H63" s="87">
        <f t="shared" si="25"/>
        <v>6.561996077421512</v>
      </c>
      <c r="I63" s="87">
        <f t="shared" si="25"/>
        <v>6.912730963613896</v>
      </c>
      <c r="J63" s="87">
        <f t="shared" si="25"/>
        <v>3.313953385008432</v>
      </c>
      <c r="K63" s="87">
        <f t="shared" si="25"/>
        <v>5.138425459952302</v>
      </c>
    </row>
    <row r="64" spans="1:11" ht="15">
      <c r="A64" s="76" t="s">
        <v>17</v>
      </c>
      <c r="B64" s="41" t="s">
        <v>46</v>
      </c>
      <c r="C64" s="67">
        <v>1245029.5721596526</v>
      </c>
      <c r="D64" s="67">
        <v>1349940.6845303355</v>
      </c>
      <c r="E64" s="87">
        <f aca="true" t="shared" si="26" ref="E64:K64">100*E28/D28-100</f>
        <v>5.122389549975495</v>
      </c>
      <c r="F64" s="87">
        <f t="shared" si="26"/>
        <v>5.553315701754897</v>
      </c>
      <c r="G64" s="87">
        <f t="shared" si="26"/>
        <v>7.617531661045348</v>
      </c>
      <c r="H64" s="87">
        <f t="shared" si="26"/>
        <v>8.358053735569626</v>
      </c>
      <c r="I64" s="87">
        <f t="shared" si="26"/>
        <v>4.968322049630487</v>
      </c>
      <c r="J64" s="87">
        <f t="shared" si="26"/>
        <v>6.5429135206739915</v>
      </c>
      <c r="K64" s="87">
        <f t="shared" si="26"/>
        <v>5.743495345536601</v>
      </c>
    </row>
    <row r="65" spans="1:11" ht="15">
      <c r="A65" s="67" t="s">
        <v>18</v>
      </c>
      <c r="B65" s="41" t="s">
        <v>47</v>
      </c>
      <c r="C65" s="67">
        <v>212501.8437610129</v>
      </c>
      <c r="D65" s="67">
        <v>230651.6593013529</v>
      </c>
      <c r="E65" s="87">
        <f aca="true" t="shared" si="27" ref="E65:K65">100*E29/D29-100</f>
        <v>7.742583602258506</v>
      </c>
      <c r="F65" s="87">
        <f t="shared" si="27"/>
        <v>12.724037789214321</v>
      </c>
      <c r="G65" s="87">
        <f t="shared" si="27"/>
        <v>9.915441557054024</v>
      </c>
      <c r="H65" s="87">
        <f t="shared" si="27"/>
        <v>13.679639352206777</v>
      </c>
      <c r="I65" s="87">
        <f t="shared" si="27"/>
        <v>11.198523704307547</v>
      </c>
      <c r="J65" s="87">
        <f t="shared" si="27"/>
        <v>-4.394791958591611</v>
      </c>
      <c r="K65" s="87">
        <f t="shared" si="27"/>
        <v>19.447631904231145</v>
      </c>
    </row>
    <row r="66" spans="1:11" ht="15">
      <c r="A66" s="67" t="s">
        <v>19</v>
      </c>
      <c r="B66" s="41" t="s">
        <v>48</v>
      </c>
      <c r="C66" s="67">
        <v>612079.0034360525</v>
      </c>
      <c r="D66" s="67">
        <v>685475.0925382018</v>
      </c>
      <c r="E66" s="87">
        <f aca="true" t="shared" si="28" ref="E66:K66">100*E30/D30-100</f>
        <v>4.729998688455765</v>
      </c>
      <c r="F66" s="87">
        <f t="shared" si="28"/>
        <v>13.46023150275012</v>
      </c>
      <c r="G66" s="87">
        <f t="shared" si="28"/>
        <v>12.01621088594024</v>
      </c>
      <c r="H66" s="87">
        <f t="shared" si="28"/>
        <v>6.497741916561097</v>
      </c>
      <c r="I66" s="87">
        <f t="shared" si="28"/>
        <v>6.72985112451714</v>
      </c>
      <c r="J66" s="87">
        <f t="shared" si="28"/>
        <v>5.031625605138544</v>
      </c>
      <c r="K66" s="87">
        <f t="shared" si="28"/>
        <v>8.496446460688958</v>
      </c>
    </row>
    <row r="67" spans="1:11" ht="15">
      <c r="A67" s="67" t="s">
        <v>20</v>
      </c>
      <c r="B67" s="41" t="s">
        <v>49</v>
      </c>
      <c r="C67" s="67">
        <v>166879.5840157969</v>
      </c>
      <c r="D67" s="67">
        <v>172189.78310552947</v>
      </c>
      <c r="E67" s="87">
        <f aca="true" t="shared" si="29" ref="E67:K67">100*E31/D31-100</f>
        <v>3.1946550715962303</v>
      </c>
      <c r="F67" s="87">
        <f t="shared" si="29"/>
        <v>3.2055976036017455</v>
      </c>
      <c r="G67" s="87">
        <f t="shared" si="29"/>
        <v>3.1662800545691</v>
      </c>
      <c r="H67" s="87">
        <f t="shared" si="29"/>
        <v>3.1291915908908834</v>
      </c>
      <c r="I67" s="87">
        <f t="shared" si="29"/>
        <v>3.1210518878308164</v>
      </c>
      <c r="J67" s="87">
        <f t="shared" si="29"/>
        <v>3.1255280950172306</v>
      </c>
      <c r="K67" s="87">
        <f t="shared" si="29"/>
        <v>3.130524385909851</v>
      </c>
    </row>
    <row r="68" spans="1:11" ht="15">
      <c r="A68" s="77"/>
      <c r="B68" s="15" t="s">
        <v>50</v>
      </c>
      <c r="C68" s="77">
        <f>C41+C47+C53</f>
        <v>75088988.0522089</v>
      </c>
      <c r="D68" s="77">
        <f>D41+D47+D53</f>
        <v>80873021.48923264</v>
      </c>
      <c r="E68" s="88">
        <f>100*E32/D32-100</f>
        <v>6.938920476993928</v>
      </c>
      <c r="F68" s="88">
        <f aca="true" t="shared" si="30" ref="F68:K68">100*F32/E32-100</f>
        <v>7.306631608536563</v>
      </c>
      <c r="G68" s="88">
        <f t="shared" si="30"/>
        <v>6.960813652690817</v>
      </c>
      <c r="H68" s="88">
        <f t="shared" si="30"/>
        <v>7.005934425774626</v>
      </c>
      <c r="I68" s="88">
        <f t="shared" si="30"/>
        <v>7.226024815629756</v>
      </c>
      <c r="J68" s="88">
        <f t="shared" si="30"/>
        <v>5.393815272394164</v>
      </c>
      <c r="K68" s="88">
        <f t="shared" si="30"/>
        <v>4.821785603096657</v>
      </c>
    </row>
    <row r="69" spans="1:11" ht="15">
      <c r="A69" s="67"/>
      <c r="B69" s="41" t="s">
        <v>51</v>
      </c>
      <c r="C69" s="67">
        <v>8179129.17505642</v>
      </c>
      <c r="D69" s="67">
        <v>8001089.978906564</v>
      </c>
      <c r="E69" s="87">
        <f aca="true" t="shared" si="31" ref="E69:K69">100*E33/D33-100</f>
        <v>-1.7061496000569747</v>
      </c>
      <c r="F69" s="87">
        <f t="shared" si="31"/>
        <v>2.0338794211966302</v>
      </c>
      <c r="G69" s="87">
        <f t="shared" si="31"/>
        <v>4.599751168425641</v>
      </c>
      <c r="H69" s="87">
        <f t="shared" si="31"/>
        <v>6.309185651256584</v>
      </c>
      <c r="I69" s="87">
        <f t="shared" si="31"/>
        <v>4.259217290126756</v>
      </c>
      <c r="J69" s="87">
        <f t="shared" si="31"/>
        <v>-2.2546563754822557</v>
      </c>
      <c r="K69" s="87">
        <f t="shared" si="31"/>
        <v>6.595028606033537</v>
      </c>
    </row>
    <row r="70" spans="1:11" ht="15">
      <c r="A70" s="78"/>
      <c r="B70" s="47" t="s">
        <v>52</v>
      </c>
      <c r="C70" s="79">
        <f>C68+C69</f>
        <v>83268117.22726533</v>
      </c>
      <c r="D70" s="79">
        <f>D68+D69</f>
        <v>88874111.4681392</v>
      </c>
      <c r="E70" s="89">
        <f>100*E34/D34-100</f>
        <v>6.16062877406948</v>
      </c>
      <c r="F70" s="89">
        <f aca="true" t="shared" si="32" ref="F70:K70">100*F34/E34-100</f>
        <v>6.867116196407622</v>
      </c>
      <c r="G70" s="89">
        <f t="shared" si="32"/>
        <v>6.772905969513857</v>
      </c>
      <c r="H70" s="89">
        <f t="shared" si="32"/>
        <v>6.95161153666308</v>
      </c>
      <c r="I70" s="89">
        <f t="shared" si="32"/>
        <v>6.996103372668628</v>
      </c>
      <c r="J70" s="89">
        <f t="shared" si="32"/>
        <v>4.816236445782351</v>
      </c>
      <c r="K70" s="89">
        <f t="shared" si="32"/>
        <v>4.946659703836104</v>
      </c>
    </row>
  </sheetData>
  <sheetProtection/>
  <mergeCells count="4">
    <mergeCell ref="A1:K1"/>
    <mergeCell ref="A2:K2"/>
    <mergeCell ref="A37:K37"/>
    <mergeCell ref="A38:K38"/>
  </mergeCells>
  <printOptions/>
  <pageMargins left="0.7086614173228347" right="0.7086614173228347" top="0.7480314960629921" bottom="0.7480314960629921" header="0.31496062992125984" footer="0.31496062992125984"/>
  <pageSetup orientation="portrait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26"/>
  <sheetViews>
    <sheetView zoomScalePageLayoutView="0" workbookViewId="0" topLeftCell="A2">
      <selection activeCell="O12" sqref="O12"/>
    </sheetView>
  </sheetViews>
  <sheetFormatPr defaultColWidth="9.140625" defaultRowHeight="15"/>
  <cols>
    <col min="1" max="1" width="9.140625" style="1" customWidth="1"/>
    <col min="2" max="2" width="22.421875" style="1" customWidth="1"/>
    <col min="3" max="3" width="11.57421875" style="1" hidden="1" customWidth="1"/>
    <col min="4" max="4" width="12.8515625" style="1" hidden="1" customWidth="1"/>
    <col min="5" max="5" width="12.28125" style="1" hidden="1" customWidth="1"/>
    <col min="6" max="6" width="12.421875" style="1" customWidth="1"/>
    <col min="7" max="7" width="12.28125" style="1" customWidth="1"/>
    <col min="8" max="9" width="12.28125" style="1" bestFit="1" customWidth="1"/>
    <col min="10" max="10" width="13.140625" style="1" customWidth="1"/>
    <col min="11" max="13" width="12.7109375" style="1" customWidth="1"/>
    <col min="14" max="15" width="11.140625" style="1" bestFit="1" customWidth="1"/>
    <col min="16" max="16" width="12.8515625" style="1" customWidth="1"/>
    <col min="17" max="18" width="12.140625" style="1" bestFit="1" customWidth="1"/>
    <col min="19" max="19" width="12.00390625" style="1" bestFit="1" customWidth="1"/>
    <col min="20" max="16384" width="9.140625" style="1" customWidth="1"/>
  </cols>
  <sheetData>
    <row r="1" spans="1:14" ht="14.25" customHeight="1">
      <c r="A1" s="107" t="s">
        <v>119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45"/>
      <c r="N1" s="15"/>
    </row>
    <row r="2" spans="1:18" ht="14.25" customHeight="1">
      <c r="A2" s="106" t="s">
        <v>120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4" t="s">
        <v>63</v>
      </c>
      <c r="M2" s="46"/>
      <c r="N2" s="43"/>
      <c r="O2" s="43"/>
      <c r="P2" s="43"/>
      <c r="Q2" s="43"/>
      <c r="R2" s="43"/>
    </row>
    <row r="3" spans="1:47" s="8" customFormat="1" ht="15" customHeight="1">
      <c r="A3" s="47" t="s">
        <v>103</v>
      </c>
      <c r="B3" s="47"/>
      <c r="C3" s="48" t="s">
        <v>60</v>
      </c>
      <c r="D3" s="48" t="s">
        <v>0</v>
      </c>
      <c r="E3" s="48" t="s">
        <v>21</v>
      </c>
      <c r="F3" s="48" t="s">
        <v>22</v>
      </c>
      <c r="G3" s="48" t="s">
        <v>23</v>
      </c>
      <c r="H3" s="48" t="s">
        <v>53</v>
      </c>
      <c r="I3" s="48" t="s">
        <v>54</v>
      </c>
      <c r="J3" s="48" t="s">
        <v>57</v>
      </c>
      <c r="K3" s="48" t="s">
        <v>58</v>
      </c>
      <c r="L3" s="48" t="s">
        <v>59</v>
      </c>
      <c r="M3" s="49"/>
      <c r="N3" s="43"/>
      <c r="O3" s="43"/>
      <c r="P3" s="43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</row>
    <row r="4" spans="1:47" s="3" customFormat="1" ht="15">
      <c r="A4" s="13" t="s">
        <v>94</v>
      </c>
      <c r="B4" s="13"/>
      <c r="C4" s="50">
        <f aca="true" t="shared" si="0" ref="C4:L4">C5+C9+C13-C16+C19</f>
        <v>62318659.036803916</v>
      </c>
      <c r="D4" s="50">
        <f t="shared" si="0"/>
        <v>72977199.8241934</v>
      </c>
      <c r="E4" s="50">
        <f t="shared" si="0"/>
        <v>82603387.74070276</v>
      </c>
      <c r="F4" s="50">
        <f t="shared" si="0"/>
        <v>94349315.56371532</v>
      </c>
      <c r="G4" s="50">
        <f t="shared" si="0"/>
        <v>108362324.28951599</v>
      </c>
      <c r="H4" s="50">
        <f t="shared" si="0"/>
        <v>118744498.43721421</v>
      </c>
      <c r="I4" s="50">
        <f t="shared" si="0"/>
        <v>129043901.31116788</v>
      </c>
      <c r="J4" s="50">
        <f t="shared" si="0"/>
        <v>139641854.4979609</v>
      </c>
      <c r="K4" s="50">
        <f t="shared" si="0"/>
        <v>151166383.06690586</v>
      </c>
      <c r="L4" s="50">
        <f t="shared" si="0"/>
        <v>161525758.61408854</v>
      </c>
      <c r="M4" s="51"/>
      <c r="N4" s="43"/>
      <c r="O4" s="43"/>
      <c r="P4" s="43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</row>
    <row r="5" spans="1:16" ht="16.5" customHeight="1">
      <c r="A5" s="15" t="s">
        <v>104</v>
      </c>
      <c r="B5" s="15"/>
      <c r="C5" s="52">
        <f aca="true" t="shared" si="1" ref="C5:H5">C6+C7+C8</f>
        <v>48841250.00020135</v>
      </c>
      <c r="D5" s="52">
        <f t="shared" si="1"/>
        <v>56171499.33933351</v>
      </c>
      <c r="E5" s="52">
        <f t="shared" si="1"/>
        <v>62297763.73404365</v>
      </c>
      <c r="F5" s="52">
        <f t="shared" si="1"/>
        <v>69619572.40944284</v>
      </c>
      <c r="G5" s="52">
        <f t="shared" si="1"/>
        <v>74761714.52002198</v>
      </c>
      <c r="H5" s="52">
        <f t="shared" si="1"/>
        <v>81207805.40206462</v>
      </c>
      <c r="I5" s="52">
        <f>I7+I6+I8</f>
        <v>87811530.73511204</v>
      </c>
      <c r="J5" s="52">
        <f>J7+J6+J8</f>
        <v>92839225.52363989</v>
      </c>
      <c r="K5" s="52">
        <f>K7+K6+K8</f>
        <v>100614847.13080649</v>
      </c>
      <c r="L5" s="52">
        <f>L7+L6+L8</f>
        <v>107833654.40447205</v>
      </c>
      <c r="M5" s="52"/>
      <c r="O5" s="43"/>
      <c r="P5" s="43"/>
    </row>
    <row r="6" spans="1:16" ht="15">
      <c r="A6" s="20" t="s">
        <v>105</v>
      </c>
      <c r="B6" s="53"/>
      <c r="C6" s="54">
        <v>6497974.988052165</v>
      </c>
      <c r="D6" s="54">
        <v>7330732.8696200065</v>
      </c>
      <c r="E6" s="54">
        <v>8151129.941096095</v>
      </c>
      <c r="F6" s="55">
        <v>9366334.434213225</v>
      </c>
      <c r="G6" s="55">
        <v>9824676.594790012</v>
      </c>
      <c r="H6" s="55">
        <v>10097404.182146378</v>
      </c>
      <c r="I6" s="54">
        <v>10468798.019780153</v>
      </c>
      <c r="J6" s="43">
        <v>10978620.21741146</v>
      </c>
      <c r="K6" s="43">
        <v>11115184.46878387</v>
      </c>
      <c r="L6" s="43">
        <v>11864451.21061202</v>
      </c>
      <c r="M6" s="43"/>
      <c r="O6" s="43"/>
      <c r="P6" s="43"/>
    </row>
    <row r="7" spans="1:16" ht="15">
      <c r="A7" s="20" t="s">
        <v>106</v>
      </c>
      <c r="B7" s="53"/>
      <c r="C7" s="54">
        <v>42196070.147380866</v>
      </c>
      <c r="D7" s="54">
        <v>48675221.06804376</v>
      </c>
      <c r="E7" s="54">
        <v>53954462.57149298</v>
      </c>
      <c r="F7" s="55">
        <v>60047089.418577686</v>
      </c>
      <c r="G7" s="54">
        <v>64699505.478900954</v>
      </c>
      <c r="H7" s="54">
        <v>70842101.89846443</v>
      </c>
      <c r="I7" s="55">
        <v>77046226.78408666</v>
      </c>
      <c r="J7" s="43">
        <v>81548952.59502336</v>
      </c>
      <c r="K7" s="43">
        <v>89175088.47198863</v>
      </c>
      <c r="L7" s="43">
        <v>95602565.41578715</v>
      </c>
      <c r="M7" s="43"/>
      <c r="O7" s="43"/>
      <c r="P7" s="43"/>
    </row>
    <row r="8" spans="1:16" ht="15">
      <c r="A8" s="28" t="s">
        <v>107</v>
      </c>
      <c r="B8" s="41"/>
      <c r="C8" s="54">
        <v>147204.8647683192</v>
      </c>
      <c r="D8" s="54">
        <v>165545.40166974877</v>
      </c>
      <c r="E8" s="54">
        <v>192171.22145457464</v>
      </c>
      <c r="F8" s="54">
        <v>206148.55665193757</v>
      </c>
      <c r="G8" s="54">
        <v>237532.4463310095</v>
      </c>
      <c r="H8" s="54">
        <v>268299.32145380386</v>
      </c>
      <c r="I8" s="54">
        <v>296505.9312452289</v>
      </c>
      <c r="J8" s="43">
        <v>311652.71120505966</v>
      </c>
      <c r="K8" s="43">
        <v>324574.19003398565</v>
      </c>
      <c r="L8" s="43">
        <v>366637.7780728941</v>
      </c>
      <c r="M8" s="43"/>
      <c r="O8" s="43"/>
      <c r="P8" s="43"/>
    </row>
    <row r="9" spans="1:16" ht="15">
      <c r="A9" s="29" t="s">
        <v>108</v>
      </c>
      <c r="B9" s="15"/>
      <c r="C9" s="52">
        <f>C10+C12+C11</f>
        <v>21714587.309920013</v>
      </c>
      <c r="D9" s="52">
        <f aca="true" t="shared" si="2" ref="D9:J9">D10+D12+D11</f>
        <v>27344522.295215685</v>
      </c>
      <c r="E9" s="52">
        <f t="shared" si="2"/>
        <v>31103452.433915738</v>
      </c>
      <c r="F9" s="52">
        <f t="shared" si="2"/>
        <v>30907601.921777874</v>
      </c>
      <c r="G9" s="52">
        <f t="shared" si="2"/>
        <v>34865346.4855419</v>
      </c>
      <c r="H9" s="52">
        <f t="shared" si="2"/>
        <v>39210288.58572715</v>
      </c>
      <c r="I9" s="52">
        <f t="shared" si="2"/>
        <v>50042443.61804709</v>
      </c>
      <c r="J9" s="52">
        <f t="shared" si="2"/>
        <v>55377716.22733664</v>
      </c>
      <c r="K9" s="52">
        <f>K10+K12+K11</f>
        <v>59512040.09602111</v>
      </c>
      <c r="L9" s="52">
        <f>L10+L12+L11</f>
        <v>65121020.97409667</v>
      </c>
      <c r="M9" s="52"/>
      <c r="O9" s="43"/>
      <c r="P9" s="43"/>
    </row>
    <row r="10" spans="1:16" ht="15">
      <c r="A10" s="28" t="s">
        <v>109</v>
      </c>
      <c r="B10" s="41"/>
      <c r="C10" s="54">
        <v>20543461.1851439</v>
      </c>
      <c r="D10" s="54">
        <v>24780897.395280417</v>
      </c>
      <c r="E10" s="54">
        <v>27399832.17144252</v>
      </c>
      <c r="F10" s="55">
        <v>30070194.708251245</v>
      </c>
      <c r="G10" s="54">
        <v>35492827.71238468</v>
      </c>
      <c r="H10" s="54">
        <v>41748532.944451876</v>
      </c>
      <c r="I10" s="54">
        <v>50541609.401914716</v>
      </c>
      <c r="J10" s="43">
        <v>59315927.88796778</v>
      </c>
      <c r="K10" s="43">
        <v>64009854.794678874</v>
      </c>
      <c r="L10" s="43">
        <v>69050582.03258157</v>
      </c>
      <c r="M10" s="43"/>
      <c r="O10" s="43"/>
      <c r="P10" s="43"/>
    </row>
    <row r="11" spans="1:16" ht="15">
      <c r="A11" s="28" t="s">
        <v>110</v>
      </c>
      <c r="B11" s="41"/>
      <c r="C11" s="54">
        <v>806020.5917324293</v>
      </c>
      <c r="D11" s="54">
        <v>766580.5639640333</v>
      </c>
      <c r="E11" s="54">
        <v>756477.4185363754</v>
      </c>
      <c r="F11" s="55">
        <v>903043.1141626867</v>
      </c>
      <c r="G11" s="54">
        <v>1105405.6112478054</v>
      </c>
      <c r="H11" s="54">
        <v>1006179.3933979878</v>
      </c>
      <c r="I11" s="54">
        <v>1215103.6149696303</v>
      </c>
      <c r="J11" s="43">
        <v>1273336.9230482064</v>
      </c>
      <c r="K11" s="43">
        <v>1838290.1957034103</v>
      </c>
      <c r="L11" s="43">
        <v>1954172.854326279</v>
      </c>
      <c r="M11" s="43"/>
      <c r="O11" s="43"/>
      <c r="P11" s="43"/>
    </row>
    <row r="12" spans="1:16" ht="15">
      <c r="A12" s="28" t="s">
        <v>111</v>
      </c>
      <c r="B12" s="41"/>
      <c r="C12" s="54">
        <v>365105.53304368485</v>
      </c>
      <c r="D12" s="54">
        <v>1797044.3359712358</v>
      </c>
      <c r="E12" s="54">
        <v>2947142.8439368433</v>
      </c>
      <c r="F12" s="55">
        <v>-65635.9006360569</v>
      </c>
      <c r="G12" s="55">
        <v>-1732886.8380905872</v>
      </c>
      <c r="H12" s="55">
        <v>-3544423.752122715</v>
      </c>
      <c r="I12" s="55">
        <v>-1714269.3988372618</v>
      </c>
      <c r="J12" s="54">
        <v>-5211548.583679351</v>
      </c>
      <c r="K12" s="26">
        <v>-6336104.8943611765</v>
      </c>
      <c r="L12" s="26">
        <v>-5883733.912811172</v>
      </c>
      <c r="M12" s="54"/>
      <c r="O12" s="43"/>
      <c r="P12" s="43"/>
    </row>
    <row r="13" spans="1:16" ht="15">
      <c r="A13" s="41" t="s">
        <v>112</v>
      </c>
      <c r="B13" s="41"/>
      <c r="C13" s="52">
        <f>C14+C15</f>
        <v>13941974.447735267</v>
      </c>
      <c r="D13" s="52">
        <f aca="true" t="shared" si="3" ref="D13:L13">D14+D15</f>
        <v>13874574.107307479</v>
      </c>
      <c r="E13" s="52">
        <f t="shared" si="3"/>
        <v>14925779.14203076</v>
      </c>
      <c r="F13" s="52">
        <f t="shared" si="3"/>
        <v>16138366.809048884</v>
      </c>
      <c r="G13" s="52">
        <f t="shared" si="3"/>
        <v>17717212.557318628</v>
      </c>
      <c r="H13" s="52">
        <f t="shared" si="3"/>
        <v>18599163.960091807</v>
      </c>
      <c r="I13" s="52">
        <f t="shared" si="3"/>
        <v>18810171.205145553</v>
      </c>
      <c r="J13" s="52">
        <f t="shared" si="3"/>
        <v>22101293.325707823</v>
      </c>
      <c r="K13" s="52">
        <f t="shared" si="3"/>
        <v>19629077.92322071</v>
      </c>
      <c r="L13" s="52">
        <f t="shared" si="3"/>
        <v>22685616.242051244</v>
      </c>
      <c r="M13" s="52"/>
      <c r="O13" s="43"/>
      <c r="P13" s="43"/>
    </row>
    <row r="14" spans="1:16" ht="15">
      <c r="A14" s="28" t="s">
        <v>113</v>
      </c>
      <c r="B14" s="41"/>
      <c r="C14" s="54">
        <v>9256365.100000003</v>
      </c>
      <c r="D14" s="54">
        <v>8403257.399999997</v>
      </c>
      <c r="E14" s="54">
        <v>8441486.800000003</v>
      </c>
      <c r="F14" s="54">
        <v>8708689.851087907</v>
      </c>
      <c r="G14" s="54">
        <v>9177377.126540892</v>
      </c>
      <c r="H14" s="54">
        <v>10057801.107945014</v>
      </c>
      <c r="I14" s="54">
        <v>9720087.368476838</v>
      </c>
      <c r="J14" s="43">
        <v>12305449.873184316</v>
      </c>
      <c r="K14" s="43">
        <v>14620150.634000901</v>
      </c>
      <c r="L14" s="43">
        <v>15522420.158525912</v>
      </c>
      <c r="M14" s="43"/>
      <c r="O14" s="43"/>
      <c r="P14" s="43"/>
    </row>
    <row r="15" spans="1:16" ht="15">
      <c r="A15" s="28" t="s">
        <v>114</v>
      </c>
      <c r="B15" s="41"/>
      <c r="C15" s="54">
        <v>4685609.347735263</v>
      </c>
      <c r="D15" s="54">
        <v>5471316.707307482</v>
      </c>
      <c r="E15" s="54">
        <v>6484292.342030758</v>
      </c>
      <c r="F15" s="54">
        <v>7429676.957960975</v>
      </c>
      <c r="G15" s="54">
        <v>8539835.430777736</v>
      </c>
      <c r="H15" s="54">
        <v>8541362.852146793</v>
      </c>
      <c r="I15" s="54">
        <v>9090083.836668715</v>
      </c>
      <c r="J15" s="43">
        <v>9795843.452523505</v>
      </c>
      <c r="K15" s="43">
        <v>5008927.289219808</v>
      </c>
      <c r="L15" s="43">
        <v>7163196.083525333</v>
      </c>
      <c r="M15" s="43"/>
      <c r="O15" s="43"/>
      <c r="P15" s="43"/>
    </row>
    <row r="16" spans="1:16" ht="15">
      <c r="A16" s="41" t="s">
        <v>115</v>
      </c>
      <c r="B16" s="41"/>
      <c r="C16" s="52">
        <f>C17+C18</f>
        <v>19940423.723881956</v>
      </c>
      <c r="D16" s="52">
        <f aca="true" t="shared" si="4" ref="D16:L16">D17+D18</f>
        <v>21614687.232931763</v>
      </c>
      <c r="E16" s="52">
        <f t="shared" si="4"/>
        <v>22539831.66049935</v>
      </c>
      <c r="F16" s="52">
        <f t="shared" si="4"/>
        <v>22316225.576554283</v>
      </c>
      <c r="G16" s="52">
        <f t="shared" si="4"/>
        <v>20665232.036045704</v>
      </c>
      <c r="H16" s="52">
        <f t="shared" si="4"/>
        <v>20719433.996915434</v>
      </c>
      <c r="I16" s="52">
        <f t="shared" si="4"/>
        <v>23653215.762385175</v>
      </c>
      <c r="J16" s="52">
        <f t="shared" si="4"/>
        <v>23806197.998318803</v>
      </c>
      <c r="K16" s="52">
        <f t="shared" si="4"/>
        <v>20992736.838143766</v>
      </c>
      <c r="L16" s="52">
        <f t="shared" si="4"/>
        <v>26675951.539719522</v>
      </c>
      <c r="M16" s="52"/>
      <c r="O16" s="43"/>
      <c r="P16" s="43"/>
    </row>
    <row r="17" spans="1:16" ht="15">
      <c r="A17" s="28" t="s">
        <v>116</v>
      </c>
      <c r="B17" s="41"/>
      <c r="C17" s="54">
        <v>16227331.757</v>
      </c>
      <c r="D17" s="54">
        <v>17628318.708000004</v>
      </c>
      <c r="E17" s="54">
        <v>18054008.336</v>
      </c>
      <c r="F17" s="54">
        <v>16955418.675483305</v>
      </c>
      <c r="G17" s="55">
        <v>15602694.143959664</v>
      </c>
      <c r="H17" s="54">
        <v>16257686.026627578</v>
      </c>
      <c r="I17" s="54">
        <v>19294814.56359712</v>
      </c>
      <c r="J17" s="43">
        <v>19713653.00028956</v>
      </c>
      <c r="K17" s="43">
        <v>17967329.077685222</v>
      </c>
      <c r="L17" s="43">
        <v>22983647.19207334</v>
      </c>
      <c r="M17" s="43"/>
      <c r="O17" s="43"/>
      <c r="P17" s="43"/>
    </row>
    <row r="18" spans="1:16" ht="15">
      <c r="A18" s="28" t="s">
        <v>117</v>
      </c>
      <c r="B18" s="41"/>
      <c r="C18" s="54">
        <v>3713091.966881958</v>
      </c>
      <c r="D18" s="54">
        <v>3986368.524931757</v>
      </c>
      <c r="E18" s="54">
        <v>4485823.324499348</v>
      </c>
      <c r="F18" s="54">
        <v>5360806.90107098</v>
      </c>
      <c r="G18" s="55">
        <v>5062537.892086039</v>
      </c>
      <c r="H18" s="54">
        <v>4461747.970287857</v>
      </c>
      <c r="I18" s="55">
        <v>4358401.198788052</v>
      </c>
      <c r="J18" s="43">
        <v>4092544.9980292437</v>
      </c>
      <c r="K18" s="43">
        <v>3025407.7604585444</v>
      </c>
      <c r="L18" s="43">
        <v>3692304.347646182</v>
      </c>
      <c r="M18" s="43"/>
      <c r="O18" s="43"/>
      <c r="P18" s="43"/>
    </row>
    <row r="19" spans="1:16" ht="15.75" thickBot="1">
      <c r="A19" s="56" t="s">
        <v>118</v>
      </c>
      <c r="B19" s="56"/>
      <c r="C19" s="38">
        <v>-2238728.9971707463</v>
      </c>
      <c r="D19" s="38">
        <v>-2798708.6847315133</v>
      </c>
      <c r="E19" s="38">
        <v>-3183775.9087880403</v>
      </c>
      <c r="F19" s="38">
        <v>0</v>
      </c>
      <c r="G19" s="38">
        <v>1683282.7626791745</v>
      </c>
      <c r="H19" s="38">
        <v>446674.4862460643</v>
      </c>
      <c r="I19" s="38">
        <v>-3967028.484751612</v>
      </c>
      <c r="J19" s="38">
        <v>-6870182.580404669</v>
      </c>
      <c r="K19" s="38">
        <v>-7596845.2449986935</v>
      </c>
      <c r="L19" s="38">
        <v>-7438581.466811895</v>
      </c>
      <c r="M19" s="57"/>
      <c r="O19" s="43"/>
      <c r="P19" s="43"/>
    </row>
    <row r="20" spans="3:17" ht="15.75" thickTop="1">
      <c r="C20" s="41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3"/>
      <c r="O20" s="43"/>
      <c r="P20" s="43"/>
      <c r="Q20" s="43"/>
    </row>
    <row r="21" spans="3:17" ht="15">
      <c r="C21" s="58"/>
      <c r="D21" s="42"/>
      <c r="E21" s="42"/>
      <c r="F21" s="59"/>
      <c r="G21" s="59"/>
      <c r="H21" s="59"/>
      <c r="I21" s="59"/>
      <c r="J21" s="59"/>
      <c r="K21" s="59"/>
      <c r="L21" s="59"/>
      <c r="M21" s="42"/>
      <c r="N21" s="58"/>
      <c r="O21" s="58"/>
      <c r="P21" s="58"/>
      <c r="Q21" s="58"/>
    </row>
    <row r="22" spans="4:17" ht="15">
      <c r="D22" s="42"/>
      <c r="E22" s="42"/>
      <c r="F22" s="59"/>
      <c r="G22" s="59"/>
      <c r="H22" s="59"/>
      <c r="I22" s="59"/>
      <c r="J22" s="59"/>
      <c r="K22" s="59"/>
      <c r="L22" s="59"/>
      <c r="M22" s="42"/>
      <c r="P22" s="43"/>
      <c r="Q22" s="43"/>
    </row>
    <row r="23" spans="4:12" ht="15">
      <c r="D23" s="43"/>
      <c r="E23" s="43"/>
      <c r="F23" s="41"/>
      <c r="G23" s="41"/>
      <c r="H23" s="41"/>
      <c r="I23" s="41"/>
      <c r="J23" s="41"/>
      <c r="K23" s="41"/>
      <c r="L23" s="41"/>
    </row>
    <row r="24" ht="15">
      <c r="E24" s="58"/>
    </row>
    <row r="25" spans="4:5" ht="15">
      <c r="D25" s="43"/>
      <c r="E25" s="43"/>
    </row>
    <row r="26" spans="6:12" ht="15">
      <c r="F26" s="60"/>
      <c r="G26" s="60"/>
      <c r="H26" s="60"/>
      <c r="I26" s="60"/>
      <c r="J26" s="60"/>
      <c r="K26" s="60"/>
      <c r="L26" s="60"/>
    </row>
  </sheetData>
  <sheetProtection/>
  <mergeCells count="2">
    <mergeCell ref="A2:K2"/>
    <mergeCell ref="A1:L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27"/>
  <sheetViews>
    <sheetView tabSelected="1" zoomScalePageLayoutView="0" workbookViewId="0" topLeftCell="A1">
      <pane xSplit="1" topLeftCell="B1" activePane="topRight" state="frozen"/>
      <selection pane="topLeft" activeCell="A4" sqref="A4"/>
      <selection pane="topRight" activeCell="N9" sqref="N9"/>
    </sheetView>
  </sheetViews>
  <sheetFormatPr defaultColWidth="9.140625" defaultRowHeight="15"/>
  <cols>
    <col min="1" max="1" width="38.421875" style="1" customWidth="1"/>
    <col min="2" max="2" width="12.28125" style="1" hidden="1" customWidth="1"/>
    <col min="3" max="3" width="13.140625" style="1" hidden="1" customWidth="1"/>
    <col min="4" max="4" width="12.7109375" style="1" hidden="1" customWidth="1"/>
    <col min="5" max="5" width="13.28125" style="1" customWidth="1"/>
    <col min="6" max="6" width="12.7109375" style="1" bestFit="1" customWidth="1"/>
    <col min="7" max="7" width="12.28125" style="1" bestFit="1" customWidth="1"/>
    <col min="8" max="8" width="12.140625" style="1" customWidth="1"/>
    <col min="9" max="9" width="12.28125" style="1" customWidth="1"/>
    <col min="10" max="10" width="12.7109375" style="1" bestFit="1" customWidth="1"/>
    <col min="11" max="11" width="13.28125" style="1" customWidth="1"/>
    <col min="12" max="12" width="13.8515625" style="1" bestFit="1" customWidth="1"/>
    <col min="13" max="16384" width="9.140625" style="1" customWidth="1"/>
  </cols>
  <sheetData>
    <row r="1" spans="1:11" ht="14.25" customHeight="1">
      <c r="A1" s="107" t="s">
        <v>128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31" s="3" customFormat="1" ht="14.25" customHeight="1" thickBot="1">
      <c r="A2" s="2" t="s">
        <v>127</v>
      </c>
      <c r="B2" s="2"/>
      <c r="D2" s="2"/>
      <c r="E2" s="2"/>
      <c r="F2" s="2"/>
      <c r="I2" s="1"/>
      <c r="K2" s="4" t="s">
        <v>63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s="8" customFormat="1" ht="16.5" customHeight="1" thickBot="1" thickTop="1">
      <c r="A3" s="5" t="s">
        <v>103</v>
      </c>
      <c r="B3" s="6" t="s">
        <v>60</v>
      </c>
      <c r="C3" s="6" t="s">
        <v>0</v>
      </c>
      <c r="D3" s="6" t="s">
        <v>21</v>
      </c>
      <c r="E3" s="6" t="s">
        <v>22</v>
      </c>
      <c r="F3" s="6" t="s">
        <v>23</v>
      </c>
      <c r="G3" s="7">
        <v>2017</v>
      </c>
      <c r="H3" s="6" t="s">
        <v>54</v>
      </c>
      <c r="I3" s="7">
        <v>2019</v>
      </c>
      <c r="J3" s="6" t="s">
        <v>58</v>
      </c>
      <c r="K3" s="7">
        <v>2021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s="3" customFormat="1" ht="14.25" customHeight="1" thickTop="1">
      <c r="A4" s="2" t="s">
        <v>122</v>
      </c>
      <c r="B4" s="9">
        <v>71018076.48049065</v>
      </c>
      <c r="C4" s="9">
        <v>75088988.0522089</v>
      </c>
      <c r="D4" s="9">
        <v>80873021.48923264</v>
      </c>
      <c r="E4" s="10">
        <v>86484736.13771272</v>
      </c>
      <c r="F4" s="10">
        <v>92803857.20491028</v>
      </c>
      <c r="G4" s="10">
        <v>99263760.76745337</v>
      </c>
      <c r="H4" s="10">
        <v>106218114.75537896</v>
      </c>
      <c r="I4" s="10">
        <v>113893462.08629674</v>
      </c>
      <c r="J4" s="10">
        <v>120036665.03856587</v>
      </c>
      <c r="K4" s="11">
        <v>125824575.6718328</v>
      </c>
      <c r="L4" s="1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s="3" customFormat="1" ht="14.25" customHeight="1">
      <c r="A5" s="2" t="s">
        <v>123</v>
      </c>
      <c r="B5" s="9">
        <v>6961770.661612425</v>
      </c>
      <c r="C5" s="9">
        <v>8179129.17505642</v>
      </c>
      <c r="D5" s="9">
        <v>8001089.978906564</v>
      </c>
      <c r="E5" s="10">
        <v>7864579.414231252</v>
      </c>
      <c r="F5" s="10">
        <v>8024535.4765009675</v>
      </c>
      <c r="G5" s="10">
        <v>8393644.140842048</v>
      </c>
      <c r="H5" s="10">
        <v>8923214.732593596</v>
      </c>
      <c r="I5" s="10">
        <v>9303273.83731936</v>
      </c>
      <c r="J5" s="10">
        <v>9093516.980617665</v>
      </c>
      <c r="K5" s="11">
        <v>9693237.026783917</v>
      </c>
      <c r="L5" s="1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s="3" customFormat="1" ht="14.25" customHeight="1">
      <c r="A6" s="2" t="s">
        <v>94</v>
      </c>
      <c r="B6" s="9">
        <f aca="true" t="shared" si="0" ref="B6:K6">SUM(B4:B5)</f>
        <v>77979847.14210308</v>
      </c>
      <c r="C6" s="9">
        <f t="shared" si="0"/>
        <v>83268117.22726533</v>
      </c>
      <c r="D6" s="9">
        <f t="shared" si="0"/>
        <v>88874111.4681392</v>
      </c>
      <c r="E6" s="10">
        <f t="shared" si="0"/>
        <v>94349315.55194397</v>
      </c>
      <c r="F6" s="10">
        <f t="shared" si="0"/>
        <v>100828392.68141125</v>
      </c>
      <c r="G6" s="10">
        <f t="shared" si="0"/>
        <v>107657404.90829542</v>
      </c>
      <c r="H6" s="10">
        <f t="shared" si="0"/>
        <v>115141329.48797256</v>
      </c>
      <c r="I6" s="10">
        <f t="shared" si="0"/>
        <v>123196735.9236161</v>
      </c>
      <c r="J6" s="10">
        <f t="shared" si="0"/>
        <v>129130182.01918355</v>
      </c>
      <c r="K6" s="11">
        <f t="shared" si="0"/>
        <v>135517812.6986167</v>
      </c>
      <c r="L6" s="1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2:31" s="3" customFormat="1" ht="14.25" customHeight="1">
      <c r="B7" s="13"/>
      <c r="C7" s="13"/>
      <c r="D7" s="13"/>
      <c r="E7" s="14"/>
      <c r="F7" s="14"/>
      <c r="G7" s="14"/>
      <c r="H7" s="14"/>
      <c r="I7" s="14"/>
      <c r="J7" s="14"/>
      <c r="K7" s="14"/>
      <c r="L7" s="1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s="3" customFormat="1" ht="14.25" customHeight="1">
      <c r="A8" s="2"/>
      <c r="B8" s="2"/>
      <c r="C8" s="15"/>
      <c r="D8" s="15"/>
      <c r="E8" s="16"/>
      <c r="F8" s="16"/>
      <c r="G8" s="16"/>
      <c r="H8" s="16"/>
      <c r="I8" s="16"/>
      <c r="J8" s="17"/>
      <c r="K8" s="11"/>
      <c r="L8" s="1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s="3" customFormat="1" ht="14.25" customHeight="1">
      <c r="A9" s="107" t="s">
        <v>121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12" ht="19.5" customHeight="1">
      <c r="A10" s="2" t="s">
        <v>94</v>
      </c>
      <c r="B10" s="18">
        <f aca="true" t="shared" si="1" ref="B10:J10">B6</f>
        <v>77979847.14210308</v>
      </c>
      <c r="C10" s="18">
        <f t="shared" si="1"/>
        <v>83268117.22726533</v>
      </c>
      <c r="D10" s="18">
        <f t="shared" si="1"/>
        <v>88874111.4681392</v>
      </c>
      <c r="E10" s="11">
        <f t="shared" si="1"/>
        <v>94349315.55194397</v>
      </c>
      <c r="F10" s="11">
        <f t="shared" si="1"/>
        <v>100828392.68141125</v>
      </c>
      <c r="G10" s="11">
        <f t="shared" si="1"/>
        <v>107657404.90829542</v>
      </c>
      <c r="H10" s="11">
        <f t="shared" si="1"/>
        <v>115141329.48797256</v>
      </c>
      <c r="I10" s="11">
        <f>I6</f>
        <v>123196735.9236161</v>
      </c>
      <c r="J10" s="11">
        <f t="shared" si="1"/>
        <v>129130182.01918355</v>
      </c>
      <c r="K10" s="11">
        <v>135517812.6986167</v>
      </c>
      <c r="L10" s="12"/>
    </row>
    <row r="11" spans="1:12" ht="15">
      <c r="A11" s="15" t="s">
        <v>126</v>
      </c>
      <c r="B11" s="18">
        <f aca="true" t="shared" si="2" ref="B11:K11">B12+B13+B14</f>
        <v>59307279.43783467</v>
      </c>
      <c r="C11" s="18">
        <f t="shared" si="2"/>
        <v>61881807.047759615</v>
      </c>
      <c r="D11" s="18">
        <f t="shared" si="2"/>
        <v>65250579.742405295</v>
      </c>
      <c r="E11" s="11">
        <f t="shared" si="2"/>
        <v>69619572.40944284</v>
      </c>
      <c r="F11" s="11">
        <f t="shared" si="2"/>
        <v>70594782.38193245</v>
      </c>
      <c r="G11" s="11">
        <f t="shared" si="2"/>
        <v>73250000.0017704</v>
      </c>
      <c r="H11" s="11">
        <f t="shared" si="2"/>
        <v>77480164.54579766</v>
      </c>
      <c r="I11" s="11">
        <f t="shared" si="2"/>
        <v>79694374.28543416</v>
      </c>
      <c r="J11" s="11">
        <f t="shared" si="2"/>
        <v>83523085.00096332</v>
      </c>
      <c r="K11" s="11">
        <f t="shared" si="2"/>
        <v>89658224.93579534</v>
      </c>
      <c r="L11" s="19"/>
    </row>
    <row r="12" spans="1:12" ht="15">
      <c r="A12" s="20" t="s">
        <v>105</v>
      </c>
      <c r="B12" s="21">
        <v>7770261.360543599</v>
      </c>
      <c r="C12" s="21">
        <v>8058996.037667618</v>
      </c>
      <c r="D12" s="22">
        <v>8548397.778662385</v>
      </c>
      <c r="E12" s="23">
        <v>9366334.434213225</v>
      </c>
      <c r="F12" s="23">
        <v>9667250.8511737</v>
      </c>
      <c r="G12" s="23">
        <v>9771805.559800612</v>
      </c>
      <c r="H12" s="24">
        <v>9965991.965988802</v>
      </c>
      <c r="I12" s="25">
        <v>10310060.145265944</v>
      </c>
      <c r="J12" s="25">
        <v>10443010.470734479</v>
      </c>
      <c r="K12" s="24">
        <v>10806031.336877584</v>
      </c>
      <c r="L12" s="19"/>
    </row>
    <row r="13" spans="1:12" ht="12.75" customHeight="1">
      <c r="A13" s="20" t="s">
        <v>106</v>
      </c>
      <c r="B13" s="26">
        <v>51370797.9655432</v>
      </c>
      <c r="C13" s="26">
        <v>53641789.63528728</v>
      </c>
      <c r="D13" s="27">
        <v>56500910.911420494</v>
      </c>
      <c r="E13" s="24">
        <v>60047089.418577686</v>
      </c>
      <c r="F13" s="24">
        <v>60697765.79508266</v>
      </c>
      <c r="G13" s="24">
        <v>63225191.57145755</v>
      </c>
      <c r="H13" s="24">
        <v>67239003.4595547</v>
      </c>
      <c r="I13" s="25">
        <v>69099241.22526982</v>
      </c>
      <c r="J13" s="25">
        <v>72781175.36057189</v>
      </c>
      <c r="K13" s="24">
        <v>78535891.7915306</v>
      </c>
      <c r="L13" s="19"/>
    </row>
    <row r="14" spans="1:12" ht="15">
      <c r="A14" s="28" t="s">
        <v>107</v>
      </c>
      <c r="B14" s="26">
        <v>166220.11174787028</v>
      </c>
      <c r="C14" s="26">
        <v>181021.37480471915</v>
      </c>
      <c r="D14" s="26">
        <v>201271.0523224184</v>
      </c>
      <c r="E14" s="24">
        <v>206148.55665193757</v>
      </c>
      <c r="F14" s="24">
        <v>229765.7356761022</v>
      </c>
      <c r="G14" s="24">
        <v>253002.87051224452</v>
      </c>
      <c r="H14" s="24">
        <v>275169.12025415647</v>
      </c>
      <c r="I14" s="25">
        <v>285072.91489839245</v>
      </c>
      <c r="J14" s="25">
        <v>298899.169656949</v>
      </c>
      <c r="K14" s="24">
        <v>316301.8073871554</v>
      </c>
      <c r="L14" s="12"/>
    </row>
    <row r="15" spans="1:12" ht="15">
      <c r="A15" s="29" t="s">
        <v>108</v>
      </c>
      <c r="B15" s="30">
        <f aca="true" t="shared" si="3" ref="B15:G15">B16+B18+B17</f>
        <v>23424588.249767933</v>
      </c>
      <c r="C15" s="30">
        <f t="shared" si="3"/>
        <v>29019242.993854642</v>
      </c>
      <c r="D15" s="30">
        <f t="shared" si="3"/>
        <v>31803806.022439737</v>
      </c>
      <c r="E15" s="31">
        <f t="shared" si="3"/>
        <v>30907601.92177784</v>
      </c>
      <c r="F15" s="31">
        <f t="shared" si="3"/>
        <v>33795169.16412385</v>
      </c>
      <c r="G15" s="31">
        <f t="shared" si="3"/>
        <v>37088203.66861653</v>
      </c>
      <c r="H15" s="31">
        <f>SUM(H16:H18)</f>
        <v>45236242.38838134</v>
      </c>
      <c r="I15" s="31">
        <f>SUM(I16:I18)</f>
        <v>48943515.661995016</v>
      </c>
      <c r="J15" s="31">
        <f>SUM(J16:J18)</f>
        <v>51944775.79475101</v>
      </c>
      <c r="K15" s="31">
        <f>SUM(K16:K18)</f>
        <v>55846814.277522996</v>
      </c>
      <c r="L15" s="12"/>
    </row>
    <row r="16" spans="1:12" ht="15">
      <c r="A16" s="28" t="s">
        <v>109</v>
      </c>
      <c r="B16" s="26">
        <v>22298478.8672748</v>
      </c>
      <c r="C16" s="26">
        <v>26190461.029016417</v>
      </c>
      <c r="D16" s="27">
        <v>28081728.25050209</v>
      </c>
      <c r="E16" s="24">
        <v>30070194.708251245</v>
      </c>
      <c r="F16" s="24">
        <v>34878462.28746654</v>
      </c>
      <c r="G16" s="24">
        <v>39939171.19045949</v>
      </c>
      <c r="H16" s="24">
        <v>46901498.7299757</v>
      </c>
      <c r="I16" s="25">
        <v>53612866.58339729</v>
      </c>
      <c r="J16" s="25">
        <v>57479891.82704918</v>
      </c>
      <c r="K16" s="24">
        <v>60433702.055647954</v>
      </c>
      <c r="L16" s="12"/>
    </row>
    <row r="17" spans="1:12" ht="15">
      <c r="A17" s="32" t="s">
        <v>125</v>
      </c>
      <c r="B17" s="26">
        <v>769673.9505404945</v>
      </c>
      <c r="C17" s="26">
        <v>775566.1003518505</v>
      </c>
      <c r="D17" s="27">
        <v>820886.4538914284</v>
      </c>
      <c r="E17" s="24">
        <v>903043.1141626867</v>
      </c>
      <c r="F17" s="24">
        <v>902490.1285434207</v>
      </c>
      <c r="G17" s="24">
        <v>858566.0554991798</v>
      </c>
      <c r="H17" s="24">
        <v>776123.0037150106</v>
      </c>
      <c r="I17" s="25">
        <v>925034.4525363125</v>
      </c>
      <c r="J17" s="33">
        <v>1096591.432734945</v>
      </c>
      <c r="K17" s="34">
        <v>1161299.4740831677</v>
      </c>
      <c r="L17" s="12"/>
    </row>
    <row r="18" spans="1:12" ht="15">
      <c r="A18" s="28" t="s">
        <v>124</v>
      </c>
      <c r="B18" s="26">
        <v>356435.43195263925</v>
      </c>
      <c r="C18" s="26">
        <v>2053215.8644863751</v>
      </c>
      <c r="D18" s="27">
        <v>2901191.318046214</v>
      </c>
      <c r="E18" s="35">
        <v>-65635.90063609008</v>
      </c>
      <c r="F18" s="35">
        <v>-1985783.251886112</v>
      </c>
      <c r="G18" s="35">
        <v>-3709533.577342134</v>
      </c>
      <c r="H18" s="24">
        <v>-2441379.345309368</v>
      </c>
      <c r="I18" s="24">
        <v>-5594385.37393859</v>
      </c>
      <c r="J18" s="36">
        <v>-6631707.465033117</v>
      </c>
      <c r="K18" s="34">
        <v>-5748187.252208129</v>
      </c>
      <c r="L18" s="12"/>
    </row>
    <row r="19" spans="1:12" ht="15">
      <c r="A19" s="15" t="s">
        <v>112</v>
      </c>
      <c r="B19" s="30">
        <f aca="true" t="shared" si="4" ref="B19:K19">B20+B21</f>
        <v>15183222.237104222</v>
      </c>
      <c r="C19" s="30">
        <f t="shared" si="4"/>
        <v>14674503.35519698</v>
      </c>
      <c r="D19" s="30">
        <f t="shared" si="4"/>
        <v>15923654.17900945</v>
      </c>
      <c r="E19" s="31">
        <f>E20+E21</f>
        <v>16138366.765428547</v>
      </c>
      <c r="F19" s="31">
        <f t="shared" si="4"/>
        <v>16137712.526434574</v>
      </c>
      <c r="G19" s="31">
        <f t="shared" si="4"/>
        <v>16149030.638169438</v>
      </c>
      <c r="H19" s="31">
        <f t="shared" si="4"/>
        <v>15033192.275407577</v>
      </c>
      <c r="I19" s="31">
        <f t="shared" si="4"/>
        <v>17845606.860862367</v>
      </c>
      <c r="J19" s="31">
        <f t="shared" si="4"/>
        <v>14757522.66758398</v>
      </c>
      <c r="K19" s="31">
        <f t="shared" si="4"/>
        <v>17171289.76057706</v>
      </c>
      <c r="L19" s="12"/>
    </row>
    <row r="20" spans="1:12" ht="15">
      <c r="A20" s="28" t="s">
        <v>113</v>
      </c>
      <c r="B20" s="26">
        <v>9657331.581231965</v>
      </c>
      <c r="C20" s="26">
        <v>8406652.370196313</v>
      </c>
      <c r="D20" s="26">
        <v>8815464.97881961</v>
      </c>
      <c r="E20" s="24">
        <v>8708689.80746757</v>
      </c>
      <c r="F20" s="24">
        <v>8060826.258624269</v>
      </c>
      <c r="G20" s="24">
        <v>8796689.34374472</v>
      </c>
      <c r="H20" s="24">
        <v>7345262.387272186</v>
      </c>
      <c r="I20" s="25">
        <v>9798078.612751972</v>
      </c>
      <c r="J20" s="25">
        <v>10235338.530538991</v>
      </c>
      <c r="K20" s="24">
        <v>10955887.897047106</v>
      </c>
      <c r="L20" s="12"/>
    </row>
    <row r="21" spans="1:12" ht="15">
      <c r="A21" s="28" t="s">
        <v>114</v>
      </c>
      <c r="B21" s="26">
        <v>5525890.655872258</v>
      </c>
      <c r="C21" s="26">
        <v>6267850.985000668</v>
      </c>
      <c r="D21" s="26">
        <v>7108189.20018984</v>
      </c>
      <c r="E21" s="24">
        <v>7429676.957960975</v>
      </c>
      <c r="F21" s="24">
        <v>8076886.267810306</v>
      </c>
      <c r="G21" s="24">
        <v>7352341.294424718</v>
      </c>
      <c r="H21" s="24">
        <v>7687929.888135391</v>
      </c>
      <c r="I21" s="25">
        <v>8047528.248110397</v>
      </c>
      <c r="J21" s="25">
        <v>4522184.137044988</v>
      </c>
      <c r="K21" s="24">
        <v>6215401.863529952</v>
      </c>
      <c r="L21" s="12"/>
    </row>
    <row r="22" spans="1:12" ht="15">
      <c r="A22" s="15" t="s">
        <v>115</v>
      </c>
      <c r="B22" s="30">
        <f aca="true" t="shared" si="5" ref="B22:J22">B23+B24</f>
        <v>20548433.85280943</v>
      </c>
      <c r="C22" s="30">
        <f t="shared" si="5"/>
        <v>22796324.79400879</v>
      </c>
      <c r="D22" s="30">
        <f t="shared" si="5"/>
        <v>23545813.143577762</v>
      </c>
      <c r="E22" s="31">
        <f t="shared" si="5"/>
        <v>22316225.576302208</v>
      </c>
      <c r="F22" s="31">
        <f t="shared" si="5"/>
        <v>20331252.118733484</v>
      </c>
      <c r="G22" s="31">
        <f t="shared" si="5"/>
        <v>17857217.389876712</v>
      </c>
      <c r="H22" s="31">
        <f t="shared" si="5"/>
        <v>20837832.6367054</v>
      </c>
      <c r="I22" s="31">
        <f t="shared" si="5"/>
        <v>21711025.90241183</v>
      </c>
      <c r="J22" s="31">
        <f t="shared" si="5"/>
        <v>19845116.9700382</v>
      </c>
      <c r="K22" s="31">
        <f>K23+K24</f>
        <v>24412181.568238646</v>
      </c>
      <c r="L22" s="12"/>
    </row>
    <row r="23" spans="1:12" ht="15">
      <c r="A23" s="28" t="s">
        <v>116</v>
      </c>
      <c r="B23" s="26">
        <v>15864267.043108532</v>
      </c>
      <c r="C23" s="26">
        <v>17946005.459364846</v>
      </c>
      <c r="D23" s="26">
        <v>18354816.01610536</v>
      </c>
      <c r="E23" s="35">
        <v>16955418.675231226</v>
      </c>
      <c r="F23" s="35">
        <v>15631116.065943414</v>
      </c>
      <c r="G23" s="35">
        <v>14322028.527206264</v>
      </c>
      <c r="H23" s="24">
        <v>17365754.60827167</v>
      </c>
      <c r="I23" s="25">
        <v>18557639.08672825</v>
      </c>
      <c r="J23" s="25">
        <v>17426972.15968672</v>
      </c>
      <c r="K23" s="24">
        <v>21501013.143131524</v>
      </c>
      <c r="L23" s="12"/>
    </row>
    <row r="24" spans="1:12" ht="15">
      <c r="A24" s="28" t="s">
        <v>117</v>
      </c>
      <c r="B24" s="21">
        <v>4684166.809700898</v>
      </c>
      <c r="C24" s="21">
        <v>4850319.334643946</v>
      </c>
      <c r="D24" s="21">
        <v>5190997.127472399</v>
      </c>
      <c r="E24" s="23">
        <v>5360806.90107098</v>
      </c>
      <c r="F24" s="23">
        <v>4700136.052790069</v>
      </c>
      <c r="G24" s="23">
        <v>3535188.862670447</v>
      </c>
      <c r="H24" s="37">
        <v>3472078.028433729</v>
      </c>
      <c r="I24" s="25">
        <v>3153386.81568358</v>
      </c>
      <c r="J24" s="25">
        <v>2418144.810351481</v>
      </c>
      <c r="K24" s="24">
        <v>2911168.42510712</v>
      </c>
      <c r="L24" s="12"/>
    </row>
    <row r="25" spans="1:12" ht="15.75" thickBot="1">
      <c r="A25" s="38" t="s">
        <v>118</v>
      </c>
      <c r="B25" s="39">
        <v>613191.0702056736</v>
      </c>
      <c r="C25" s="39">
        <v>488888.62446287274</v>
      </c>
      <c r="D25" s="39">
        <v>-558115.3321375251</v>
      </c>
      <c r="E25" s="40">
        <v>0.03159697353839874</v>
      </c>
      <c r="F25" s="40">
        <v>631981.0462426096</v>
      </c>
      <c r="G25" s="40">
        <v>-972611.9186796695</v>
      </c>
      <c r="H25" s="40">
        <v>-1770437.572881192</v>
      </c>
      <c r="I25" s="40">
        <v>-1575734.905879721</v>
      </c>
      <c r="J25" s="40">
        <v>-1250084.4932600856</v>
      </c>
      <c r="K25" s="40">
        <v>-2746334.405656755</v>
      </c>
      <c r="L25" s="12"/>
    </row>
    <row r="26" spans="1:10" ht="15.75" thickTop="1">
      <c r="A26" s="41"/>
      <c r="B26" s="41"/>
      <c r="C26" s="42"/>
      <c r="D26" s="42"/>
      <c r="E26" s="42"/>
      <c r="F26" s="42"/>
      <c r="G26" s="42"/>
      <c r="H26" s="42"/>
      <c r="I26" s="42"/>
      <c r="J26" s="42"/>
    </row>
    <row r="27" spans="1:11" ht="15">
      <c r="A27" s="41"/>
      <c r="B27" s="43"/>
      <c r="C27" s="42"/>
      <c r="D27" s="42"/>
      <c r="E27" s="42"/>
      <c r="F27" s="42"/>
      <c r="G27" s="42"/>
      <c r="H27" s="44"/>
      <c r="I27" s="44"/>
      <c r="J27" s="44"/>
      <c r="K27" s="44"/>
    </row>
  </sheetData>
  <sheetProtection/>
  <mergeCells count="2">
    <mergeCell ref="A1:K1"/>
    <mergeCell ref="A9:K9"/>
  </mergeCells>
  <printOptions/>
  <pageMargins left="0.7" right="0.7" top="0.75" bottom="0.75" header="0.3" footer="0.3"/>
  <pageSetup horizontalDpi="600" verticalDpi="600" orientation="portrait" paperSize="9" r:id="rId1"/>
  <ignoredErrors>
    <ignoredError sqref="G6:K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2022-04-22T09:33:48Z</cp:lastPrinted>
  <dcterms:created xsi:type="dcterms:W3CDTF">2018-05-12T12:51:54Z</dcterms:created>
  <dcterms:modified xsi:type="dcterms:W3CDTF">2022-10-30T06:56:19Z</dcterms:modified>
  <cp:category/>
  <cp:version/>
  <cp:contentType/>
  <cp:contentStatus/>
</cp:coreProperties>
</file>