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GDP CP" sheetId="1" r:id="rId1"/>
    <sheet name="GDP KP" sheetId="2" r:id="rId2"/>
    <sheet name="GDP EXP CU" sheetId="3" r:id="rId3"/>
    <sheet name="GDP EXP KP" sheetId="4" r:id="rId4"/>
  </sheets>
  <definedNames/>
  <calcPr fullCalcOnLoad="1"/>
</workbook>
</file>

<file path=xl/sharedStrings.xml><?xml version="1.0" encoding="utf-8"?>
<sst xmlns="http://schemas.openxmlformats.org/spreadsheetml/2006/main" count="293" uniqueCount="92">
  <si>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</si>
  <si>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</si>
  <si>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</si>
  <si>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</si>
  <si>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</si>
  <si>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</si>
  <si>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</si>
  <si>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</si>
  <si>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</si>
  <si>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</si>
  <si>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</si>
  <si>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</si>
  <si>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</si>
  <si>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</si>
  <si>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</si>
  <si>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</si>
  <si>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</si>
  <si>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</si>
  <si>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</si>
  <si>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</si>
  <si>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2015</t>
  </si>
  <si>
    <t>2016</t>
  </si>
  <si>
    <t>2017</t>
  </si>
  <si>
    <t>2018</t>
  </si>
  <si>
    <t>2019</t>
  </si>
  <si>
    <t>2020</t>
  </si>
  <si>
    <t>2021</t>
  </si>
  <si>
    <t>2022</t>
  </si>
  <si>
    <t>ECONOMIC ACTIVITIES</t>
  </si>
  <si>
    <t>Agriculture, forestry and fishing</t>
  </si>
  <si>
    <t>Crops</t>
  </si>
  <si>
    <t>Livestock</t>
  </si>
  <si>
    <t>Forestry</t>
  </si>
  <si>
    <t>Fishing</t>
  </si>
  <si>
    <t>Industry and Construction</t>
  </si>
  <si>
    <t>Mining and quarrying</t>
  </si>
  <si>
    <t>Manufacturing</t>
  </si>
  <si>
    <t>Electricity supply</t>
  </si>
  <si>
    <t>Water supply; sewerage, waste management</t>
  </si>
  <si>
    <t>Construction</t>
  </si>
  <si>
    <t>Services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</si>
  <si>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</si>
  <si>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</si>
  <si>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</si>
  <si>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</si>
  <si>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</si>
  <si>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</si>
  <si>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</si>
  <si>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</si>
  <si>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</si>
  <si>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</si>
  <si>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</si>
  <si>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</si>
  <si>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</si>
  <si>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</si>
  <si>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</si>
  <si>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Taxes on products</t>
  </si>
  <si>
    <t>GDP at Market Prices</t>
  </si>
  <si>
    <t>GROSS DOMESTIC PRODUCT BY KIND OF ECONOMIC ACTIVITY</t>
  </si>
  <si>
    <t>(At Current Prices)</t>
  </si>
  <si>
    <t>TZS. Million</t>
  </si>
  <si>
    <t xml:space="preserve">Table 1                                                                                                                                                                                         </t>
  </si>
  <si>
    <t xml:space="preserve">Table 1B                                                                                                                                                                                         </t>
  </si>
  <si>
    <t>SHARE TO GDP BY KIND OF ECONOMIC ACTIVITIES</t>
  </si>
  <si>
    <t>Percent</t>
  </si>
  <si>
    <t>(At 2015 Constant Prices)</t>
  </si>
  <si>
    <t>GROSS DOMESTIC PRODUCT BY KIND OF ECONOMIC ACTIVITY - GROWTH RATES</t>
  </si>
  <si>
    <t xml:space="preserve">Table 2                                                                                                                                                                                                                            </t>
  </si>
  <si>
    <t xml:space="preserve">Table 2A                                                                                                                                                                                                                            </t>
  </si>
  <si>
    <t>Type of Expenditure</t>
  </si>
  <si>
    <t>EXPENDITURE ON GDP AT 2015 CONSTANT PRICES</t>
  </si>
  <si>
    <t>Final consumption</t>
  </si>
  <si>
    <t>Government final consumption</t>
  </si>
  <si>
    <t>Household final consumption</t>
  </si>
  <si>
    <t>Non Profit Institutions Serving Households</t>
  </si>
  <si>
    <t>Capilat Formation</t>
  </si>
  <si>
    <t>Gross fixed capital formation</t>
  </si>
  <si>
    <t>Changes in Valuables</t>
  </si>
  <si>
    <t>Changes in Inventories</t>
  </si>
  <si>
    <t>Exports of goods and services</t>
  </si>
  <si>
    <t>Export of goods</t>
  </si>
  <si>
    <t>Export of services</t>
  </si>
  <si>
    <t>Imports of goods and services</t>
  </si>
  <si>
    <t>Import of goods</t>
  </si>
  <si>
    <t>Import of services</t>
  </si>
  <si>
    <t>Errors and Omissions</t>
  </si>
  <si>
    <t>Final Consumption</t>
  </si>
  <si>
    <t>Changes in valuables</t>
  </si>
  <si>
    <t>Changes in inventories</t>
  </si>
  <si>
    <t>EXPENDITURE ON GDP AT CURRENT PRICES</t>
  </si>
  <si>
    <t>Table 3</t>
  </si>
  <si>
    <t>Table 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</si>
</sst>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_(* #,##0_);_(* \(#,##0\);_(* &quot;-&quot;??_);_(@_)"/>
    <numFmt numFmtId="180" formatCode="0.0"/>
    <numFmt numFmtId="181" formatCode="_-* #,##0.0_-;\-* #,##0.0_-;_-* &quot;-&quot;_-;_-@_-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%"/>
    <numFmt numFmtId="189" formatCode="_-* #,##0.00_-;\-* #,##0.00_-;_-* &quot;-&quot;_-;_-@_-"/>
    <numFmt numFmtId="190" formatCode="0.000000"/>
    <numFmt numFmtId="191" formatCode="0.00000"/>
    <numFmt numFmtId="192" formatCode="0.0000"/>
    <numFmt numFmtId="193" formatCode="0.000"/>
    <numFmt numFmtId="194" formatCode="_-* #,##0.0_-;\-* #,##0.0_-;_-* &quot;-&quot;??_-;_-@_-"/>
    <numFmt numFmtId="195" formatCode="_-* #,##0_-;\-* #,##0_-;_-* &quot;-&quot;??_-;_-@_-"/>
    <numFmt numFmtId="196" formatCode="#,##0.000"/>
    <numFmt numFmtId="197" formatCode="0.00000000"/>
    <numFmt numFmtId="198" formatCode="#,##0.0000"/>
    <numFmt numFmtId="199" formatCode="#,##0.00000"/>
    <numFmt numFmtId="200" formatCode="_-* #,##0.0_-;\-* #,##0.0_-;_-* &quot;-&quot;?_-;_-@_-"/>
    <numFmt numFmtId="201" formatCode="#,##0.000000"/>
    <numFmt numFmtId="202" formatCode="_-* #,##0_-;\-* #,##0_-;_-* &quot;-&quot;?_-;_-@_-"/>
    <numFmt numFmtId="203" formatCode="_-* #,##0.000_-;\-* #,##0.000_-;_-* &quot;-&quot;??_-;_-@_-"/>
    <numFmt numFmtId="204" formatCode="_-* #,##0.0000_-;\-* #,##0.0000_-;_-* &quot;-&quot;??_-;_-@_-"/>
    <numFmt numFmtId="205" formatCode="_-* #,##0.0000_-;\-* #,##0.0000_-;_-* &quot;-&quot;?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 Narrow"/>
      <family val="2"/>
    </font>
    <font>
      <i/>
      <sz val="10"/>
      <color theme="1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53" fillId="0" borderId="0" xfId="0" applyNumberFormat="1" applyFont="1" applyAlignment="1">
      <alignment/>
    </xf>
    <xf numFmtId="3" fontId="53" fillId="0" borderId="0" xfId="0" applyNumberFormat="1" applyFont="1" applyFill="1" applyAlignment="1">
      <alignment/>
    </xf>
    <xf numFmtId="3" fontId="3" fillId="0" borderId="10" xfId="0" applyNumberFormat="1" applyFont="1" applyBorder="1" applyAlignment="1" quotePrefix="1">
      <alignment horizontal="right"/>
    </xf>
    <xf numFmtId="3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 quotePrefix="1">
      <alignment horizontal="right"/>
    </xf>
    <xf numFmtId="3" fontId="5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quotePrefix="1">
      <alignment horizontal="right"/>
    </xf>
    <xf numFmtId="178" fontId="53" fillId="0" borderId="0" xfId="0" applyNumberFormat="1" applyFont="1" applyFill="1" applyAlignment="1">
      <alignment/>
    </xf>
    <xf numFmtId="3" fontId="54" fillId="0" borderId="0" xfId="0" applyNumberFormat="1" applyFont="1" applyBorder="1" applyAlignment="1">
      <alignment wrapText="1"/>
    </xf>
    <xf numFmtId="169" fontId="2" fillId="0" borderId="0" xfId="43" applyFont="1" applyAlignment="1">
      <alignment/>
    </xf>
    <xf numFmtId="178" fontId="55" fillId="0" borderId="0" xfId="0" applyNumberFormat="1" applyFont="1" applyFill="1" applyAlignment="1">
      <alignment/>
    </xf>
    <xf numFmtId="169" fontId="53" fillId="0" borderId="0" xfId="43" applyFont="1" applyAlignment="1">
      <alignment/>
    </xf>
    <xf numFmtId="169" fontId="5" fillId="0" borderId="0" xfId="43" applyFont="1" applyFill="1" applyAlignment="1">
      <alignment/>
    </xf>
    <xf numFmtId="169" fontId="53" fillId="0" borderId="0" xfId="43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wrapText="1"/>
    </xf>
    <xf numFmtId="3" fontId="55" fillId="0" borderId="0" xfId="0" applyNumberFormat="1" applyFont="1" applyFill="1" applyAlignment="1">
      <alignment/>
    </xf>
    <xf numFmtId="0" fontId="56" fillId="0" borderId="0" xfId="0" applyFont="1" applyBorder="1" applyAlignment="1">
      <alignment vertical="center"/>
    </xf>
    <xf numFmtId="169" fontId="53" fillId="0" borderId="0" xfId="43" applyFont="1" applyAlignment="1">
      <alignment vertical="center"/>
    </xf>
    <xf numFmtId="195" fontId="2" fillId="0" borderId="0" xfId="42" applyNumberFormat="1" applyFont="1" applyAlignment="1">
      <alignment/>
    </xf>
    <xf numFmtId="182" fontId="2" fillId="0" borderId="0" xfId="60" applyNumberFormat="1" applyFont="1" applyFill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right"/>
    </xf>
    <xf numFmtId="0" fontId="54" fillId="0" borderId="0" xfId="0" applyFont="1" applyAlignment="1">
      <alignment horizontal="right"/>
    </xf>
    <xf numFmtId="195" fontId="53" fillId="0" borderId="0" xfId="42" applyNumberFormat="1" applyFont="1" applyAlignment="1">
      <alignment/>
    </xf>
    <xf numFmtId="200" fontId="5" fillId="0" borderId="0" xfId="43" applyNumberFormat="1" applyFont="1" applyFill="1" applyAlignment="1">
      <alignment/>
    </xf>
    <xf numFmtId="3" fontId="54" fillId="0" borderId="10" xfId="0" applyNumberFormat="1" applyFont="1" applyBorder="1" applyAlignment="1" quotePrefix="1">
      <alignment horizontal="right"/>
    </xf>
    <xf numFmtId="3" fontId="2" fillId="0" borderId="0" xfId="42" applyNumberFormat="1" applyFont="1" applyFill="1" applyAlignment="1">
      <alignment/>
    </xf>
    <xf numFmtId="195" fontId="57" fillId="0" borderId="0" xfId="42" applyNumberFormat="1" applyFont="1" applyFill="1" applyAlignment="1">
      <alignment/>
    </xf>
    <xf numFmtId="195" fontId="54" fillId="0" borderId="0" xfId="0" applyNumberFormat="1" applyFont="1" applyBorder="1" applyAlignment="1">
      <alignment/>
    </xf>
    <xf numFmtId="195" fontId="53" fillId="0" borderId="0" xfId="0" applyNumberFormat="1" applyFont="1" applyAlignment="1">
      <alignment/>
    </xf>
    <xf numFmtId="195" fontId="2" fillId="0" borderId="0" xfId="42" applyNumberFormat="1" applyFont="1" applyFill="1" applyAlignment="1">
      <alignment/>
    </xf>
    <xf numFmtId="195" fontId="53" fillId="0" borderId="0" xfId="42" applyNumberFormat="1" applyFont="1" applyFill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0" fontId="54" fillId="0" borderId="11" xfId="0" applyFont="1" applyBorder="1" applyAlignment="1">
      <alignment horizontal="left"/>
    </xf>
    <xf numFmtId="178" fontId="58" fillId="0" borderId="0" xfId="0" applyNumberFormat="1" applyFont="1" applyFill="1" applyAlignment="1">
      <alignment/>
    </xf>
    <xf numFmtId="178" fontId="55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56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0" xfId="0" applyFont="1" applyBorder="1" applyAlignment="1">
      <alignment/>
    </xf>
    <xf numFmtId="0" fontId="54" fillId="0" borderId="0" xfId="0" applyFont="1" applyAlignment="1">
      <alignment/>
    </xf>
    <xf numFmtId="181" fontId="54" fillId="0" borderId="0" xfId="43" applyNumberFormat="1" applyFont="1" applyBorder="1" applyAlignment="1">
      <alignment horizontal="right"/>
    </xf>
    <xf numFmtId="3" fontId="54" fillId="0" borderId="0" xfId="0" applyNumberFormat="1" applyFont="1" applyAlignment="1">
      <alignment horizontal="right"/>
    </xf>
    <xf numFmtId="3" fontId="54" fillId="0" borderId="0" xfId="43" applyNumberFormat="1" applyFont="1" applyBorder="1" applyAlignment="1">
      <alignment horizontal="right"/>
    </xf>
    <xf numFmtId="3" fontId="53" fillId="0" borderId="0" xfId="43" applyNumberFormat="1" applyFont="1" applyFill="1" applyBorder="1" applyAlignment="1">
      <alignment horizontal="right"/>
    </xf>
    <xf numFmtId="3" fontId="53" fillId="0" borderId="0" xfId="43" applyNumberFormat="1" applyFont="1" applyAlignment="1">
      <alignment horizontal="right"/>
    </xf>
    <xf numFmtId="3" fontId="53" fillId="0" borderId="0" xfId="43" applyNumberFormat="1" applyFont="1" applyAlignment="1">
      <alignment/>
    </xf>
    <xf numFmtId="3" fontId="54" fillId="0" borderId="0" xfId="43" applyNumberFormat="1" applyFont="1" applyAlignment="1">
      <alignment horizontal="right"/>
    </xf>
    <xf numFmtId="3" fontId="53" fillId="0" borderId="0" xfId="43" applyNumberFormat="1" applyFont="1" applyFill="1" applyAlignment="1">
      <alignment horizontal="right"/>
    </xf>
    <xf numFmtId="3" fontId="53" fillId="0" borderId="0" xfId="43" applyNumberFormat="1" applyFont="1" applyBorder="1" applyAlignment="1">
      <alignment horizontal="right"/>
    </xf>
    <xf numFmtId="3" fontId="53" fillId="0" borderId="12" xfId="43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59" fillId="0" borderId="0" xfId="0" applyFont="1" applyAlignment="1">
      <alignment horizontal="left"/>
    </xf>
    <xf numFmtId="0" fontId="60" fillId="0" borderId="12" xfId="0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1" fontId="54" fillId="0" borderId="1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indent="1"/>
    </xf>
    <xf numFmtId="0" fontId="56" fillId="0" borderId="0" xfId="0" applyFont="1" applyAlignment="1">
      <alignment horizontal="left"/>
    </xf>
    <xf numFmtId="0" fontId="62" fillId="0" borderId="12" xfId="0" applyFont="1" applyBorder="1" applyAlignment="1">
      <alignment/>
    </xf>
    <xf numFmtId="3" fontId="53" fillId="0" borderId="0" xfId="42" applyNumberFormat="1" applyFont="1" applyAlignment="1">
      <alignment horizontal="right"/>
    </xf>
    <xf numFmtId="3" fontId="53" fillId="0" borderId="0" xfId="42" applyNumberFormat="1" applyFont="1" applyBorder="1" applyAlignment="1">
      <alignment horizontal="right"/>
    </xf>
    <xf numFmtId="3" fontId="53" fillId="0" borderId="0" xfId="42" applyNumberFormat="1" applyFont="1" applyBorder="1" applyAlignment="1">
      <alignment/>
    </xf>
    <xf numFmtId="3" fontId="53" fillId="0" borderId="0" xfId="43" applyNumberFormat="1" applyFont="1" applyBorder="1" applyAlignment="1">
      <alignment/>
    </xf>
    <xf numFmtId="3" fontId="53" fillId="0" borderId="0" xfId="42" applyNumberFormat="1" applyFont="1" applyFill="1" applyAlignment="1">
      <alignment/>
    </xf>
    <xf numFmtId="3" fontId="53" fillId="0" borderId="0" xfId="42" applyNumberFormat="1" applyFont="1" applyAlignment="1">
      <alignment/>
    </xf>
    <xf numFmtId="3" fontId="5" fillId="0" borderId="0" xfId="42" applyNumberFormat="1" applyFont="1" applyFill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 wrapText="1"/>
    </xf>
    <xf numFmtId="3" fontId="5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178" fontId="54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/>
    </xf>
    <xf numFmtId="178" fontId="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9"/>
  <sheetViews>
    <sheetView zoomScalePageLayoutView="0" workbookViewId="0" topLeftCell="A19">
      <selection activeCell="K7" sqref="K7"/>
    </sheetView>
  </sheetViews>
  <sheetFormatPr defaultColWidth="9.140625" defaultRowHeight="15"/>
  <cols>
    <col min="1" max="1" width="3.28125" style="23" customWidth="1"/>
    <col min="2" max="2" width="35.421875" style="23" bestFit="1" customWidth="1"/>
    <col min="3" max="3" width="11.140625" style="23" customWidth="1"/>
    <col min="4" max="4" width="11.8515625" style="23" customWidth="1"/>
    <col min="5" max="5" width="11.57421875" style="23" customWidth="1"/>
    <col min="6" max="6" width="11.421875" style="23" customWidth="1"/>
    <col min="7" max="7" width="11.8515625" style="23" customWidth="1"/>
    <col min="8" max="8" width="11.57421875" style="23" customWidth="1"/>
    <col min="9" max="9" width="11.421875" style="23" customWidth="1"/>
    <col min="10" max="10" width="11.8515625" style="23" bestFit="1" customWidth="1"/>
    <col min="11" max="11" width="13.8515625" style="23" bestFit="1" customWidth="1"/>
    <col min="12" max="12" width="20.8515625" style="23" customWidth="1"/>
    <col min="13" max="18" width="13.8515625" style="23" bestFit="1" customWidth="1"/>
    <col min="19" max="19" width="11.7109375" style="23" customWidth="1"/>
    <col min="20" max="20" width="9.421875" style="23" bestFit="1" customWidth="1"/>
    <col min="21" max="16384" width="9.140625" style="23" customWidth="1"/>
  </cols>
  <sheetData>
    <row r="2" spans="1:20" ht="15.75" customHeight="1">
      <c r="A2" s="86" t="s">
        <v>58</v>
      </c>
      <c r="B2" s="86"/>
      <c r="C2" s="86"/>
      <c r="D2" s="86"/>
      <c r="E2" s="86"/>
      <c r="F2" s="86"/>
      <c r="G2" s="86"/>
      <c r="H2" s="87"/>
      <c r="I2" s="87"/>
      <c r="J2" s="88"/>
      <c r="K2" s="24"/>
      <c r="L2" s="85"/>
      <c r="M2" s="85"/>
      <c r="N2" s="85"/>
      <c r="O2" s="85"/>
      <c r="P2" s="85"/>
      <c r="Q2" s="85"/>
      <c r="R2" s="85"/>
      <c r="S2" s="85"/>
      <c r="T2" s="85"/>
    </row>
    <row r="3" spans="1:20" ht="15.75" customHeight="1">
      <c r="A3" s="86" t="s">
        <v>59</v>
      </c>
      <c r="B3" s="86"/>
      <c r="C3" s="86"/>
      <c r="D3" s="86"/>
      <c r="E3" s="86"/>
      <c r="F3" s="86"/>
      <c r="G3" s="86"/>
      <c r="H3" s="87"/>
      <c r="I3" s="87"/>
      <c r="J3" s="88"/>
      <c r="K3" s="17"/>
      <c r="L3" s="85"/>
      <c r="M3" s="85"/>
      <c r="N3" s="85"/>
      <c r="O3" s="85"/>
      <c r="P3" s="85"/>
      <c r="Q3" s="85"/>
      <c r="R3" s="85"/>
      <c r="S3" s="85"/>
      <c r="T3" s="85"/>
    </row>
    <row r="4" spans="1:11" ht="12" customHeight="1">
      <c r="A4" s="31" t="s">
        <v>61</v>
      </c>
      <c r="B4" s="30"/>
      <c r="C4" s="30"/>
      <c r="D4" s="30"/>
      <c r="E4" s="30"/>
      <c r="F4" s="30"/>
      <c r="J4" s="33" t="s">
        <v>60</v>
      </c>
      <c r="K4" s="39"/>
    </row>
    <row r="5" spans="1:21" ht="12" customHeight="1">
      <c r="A5" s="1"/>
      <c r="B5" s="50" t="s">
        <v>28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3" t="s">
        <v>27</v>
      </c>
      <c r="K5" s="17"/>
      <c r="L5" s="34"/>
      <c r="M5" s="34"/>
      <c r="N5" s="34"/>
      <c r="O5" s="34"/>
      <c r="T5" s="17"/>
      <c r="U5" s="17"/>
    </row>
    <row r="6" spans="1:21" ht="12.75" customHeight="1">
      <c r="A6" s="3" t="s">
        <v>0</v>
      </c>
      <c r="B6" s="51" t="s">
        <v>29</v>
      </c>
      <c r="C6" s="25">
        <f>SUM(C7:C10)</f>
        <v>25234560.161530297</v>
      </c>
      <c r="D6" s="25">
        <f aca="true" t="shared" si="0" ref="D6:J6">SUM(D7:D10)</f>
        <v>29739110.77205689</v>
      </c>
      <c r="E6" s="25">
        <f t="shared" si="0"/>
        <v>34142496.54480104</v>
      </c>
      <c r="F6" s="25">
        <f t="shared" si="0"/>
        <v>33916200.621596254</v>
      </c>
      <c r="G6" s="25">
        <f t="shared" si="0"/>
        <v>36447870.91672307</v>
      </c>
      <c r="H6" s="25">
        <f t="shared" si="0"/>
        <v>38760376.56397099</v>
      </c>
      <c r="I6" s="25">
        <f t="shared" si="0"/>
        <v>41851195.590851374</v>
      </c>
      <c r="J6" s="25">
        <f t="shared" si="0"/>
        <v>44670628.01288375</v>
      </c>
      <c r="K6" s="34"/>
      <c r="L6" s="34"/>
      <c r="M6" s="34"/>
      <c r="N6" s="34"/>
      <c r="O6" s="34"/>
      <c r="T6" s="17"/>
      <c r="U6" s="17"/>
    </row>
    <row r="7" spans="1:23" ht="13.5" customHeight="1">
      <c r="A7" s="3"/>
      <c r="B7" s="52" t="s">
        <v>30</v>
      </c>
      <c r="C7" s="5">
        <v>13296720.48691621</v>
      </c>
      <c r="D7" s="5">
        <v>16494063.994882794</v>
      </c>
      <c r="E7" s="41">
        <v>19712861.87455579</v>
      </c>
      <c r="F7" s="42">
        <v>19060477.700441357</v>
      </c>
      <c r="G7" s="81">
        <v>20066646.14863831</v>
      </c>
      <c r="H7" s="81">
        <v>21920176.544343602</v>
      </c>
      <c r="I7" s="81">
        <v>23549768.6149452</v>
      </c>
      <c r="J7" s="82">
        <v>25580489.59923732</v>
      </c>
      <c r="K7" s="34"/>
      <c r="L7" s="34"/>
      <c r="M7" s="34"/>
      <c r="N7" s="34"/>
      <c r="O7" s="34"/>
      <c r="P7" s="34"/>
      <c r="Q7" s="34"/>
      <c r="R7" s="34"/>
      <c r="S7" s="34"/>
      <c r="T7" s="17"/>
      <c r="U7" s="17"/>
      <c r="V7" s="26"/>
      <c r="W7" s="26"/>
    </row>
    <row r="8" spans="1:21" ht="12" customHeight="1">
      <c r="A8" s="3"/>
      <c r="B8" s="52" t="s">
        <v>31</v>
      </c>
      <c r="C8" s="5">
        <v>7167797.581204943</v>
      </c>
      <c r="D8" s="5">
        <v>8214636.008249401</v>
      </c>
      <c r="E8" s="41">
        <v>8867809.681002282</v>
      </c>
      <c r="F8" s="42">
        <v>9251173.039834242</v>
      </c>
      <c r="G8" s="81">
        <v>10357287.103169875</v>
      </c>
      <c r="H8" s="81">
        <v>10622498.607541969</v>
      </c>
      <c r="I8" s="81">
        <v>11269819.628243452</v>
      </c>
      <c r="J8" s="82">
        <v>11479664.46483301</v>
      </c>
      <c r="K8" s="34"/>
      <c r="L8" s="34"/>
      <c r="M8" s="34"/>
      <c r="N8" s="34"/>
      <c r="O8" s="34"/>
      <c r="P8" s="34"/>
      <c r="Q8" s="34"/>
      <c r="R8" s="34"/>
      <c r="S8" s="34"/>
      <c r="T8" s="17"/>
      <c r="U8" s="17"/>
    </row>
    <row r="9" spans="1:21" ht="12" customHeight="1">
      <c r="A9" s="3"/>
      <c r="B9" s="52" t="s">
        <v>32</v>
      </c>
      <c r="C9" s="10">
        <v>2924235.641161435</v>
      </c>
      <c r="D9" s="10">
        <v>3098399.226593744</v>
      </c>
      <c r="E9" s="42">
        <v>3313764.564596015</v>
      </c>
      <c r="F9" s="42">
        <v>3383160.092965552</v>
      </c>
      <c r="G9" s="81">
        <v>3641955.49922983</v>
      </c>
      <c r="H9" s="81">
        <v>3720575.4917234657</v>
      </c>
      <c r="I9" s="81">
        <v>4191340.4704776662</v>
      </c>
      <c r="J9" s="82">
        <v>4603883.07225877</v>
      </c>
      <c r="K9" s="34"/>
      <c r="L9" s="34"/>
      <c r="M9" s="34"/>
      <c r="N9" s="34"/>
      <c r="O9" s="34"/>
      <c r="P9" s="34"/>
      <c r="Q9" s="34"/>
      <c r="R9" s="34"/>
      <c r="S9" s="34"/>
      <c r="T9" s="17"/>
      <c r="U9" s="17"/>
    </row>
    <row r="10" spans="1:21" ht="12" customHeight="1">
      <c r="A10" s="3"/>
      <c r="B10" s="52" t="s">
        <v>33</v>
      </c>
      <c r="C10" s="10">
        <v>1845806.4522477102</v>
      </c>
      <c r="D10" s="10">
        <v>1932011.542330951</v>
      </c>
      <c r="E10" s="42">
        <v>2248060.424646958</v>
      </c>
      <c r="F10" s="42">
        <v>2221389.7883551014</v>
      </c>
      <c r="G10" s="81">
        <v>2381982.1656850497</v>
      </c>
      <c r="H10" s="81">
        <v>2497125.9203619557</v>
      </c>
      <c r="I10" s="81">
        <v>2840266.877185062</v>
      </c>
      <c r="J10" s="82">
        <v>3006590.87655465</v>
      </c>
      <c r="K10" s="34"/>
      <c r="L10" s="34"/>
      <c r="M10" s="34"/>
      <c r="N10" s="34"/>
      <c r="O10" s="34"/>
      <c r="P10" s="34"/>
      <c r="Q10" s="34"/>
      <c r="R10" s="34"/>
      <c r="S10" s="34"/>
      <c r="T10" s="17"/>
      <c r="U10" s="17"/>
    </row>
    <row r="11" spans="1:21" ht="12" customHeight="1">
      <c r="A11" s="3"/>
      <c r="B11" s="53" t="s">
        <v>34</v>
      </c>
      <c r="C11" s="25">
        <f>SUM(C12:C16)</f>
        <v>23103647.259384684</v>
      </c>
      <c r="D11" s="25">
        <f aca="true" t="shared" si="1" ref="D11:J11">SUM(D12:D16)</f>
        <v>26937139.33653783</v>
      </c>
      <c r="E11" s="25">
        <f t="shared" si="1"/>
        <v>29735584.42371267</v>
      </c>
      <c r="F11" s="25">
        <f t="shared" si="1"/>
        <v>33422366.24034121</v>
      </c>
      <c r="G11" s="25">
        <f t="shared" si="1"/>
        <v>37269750.179498635</v>
      </c>
      <c r="H11" s="25">
        <f t="shared" si="1"/>
        <v>42554082.64588994</v>
      </c>
      <c r="I11" s="25">
        <f t="shared" si="1"/>
        <v>45762017.60784861</v>
      </c>
      <c r="J11" s="25">
        <f t="shared" si="1"/>
        <v>52700656.48556653</v>
      </c>
      <c r="K11" s="9"/>
      <c r="L11" s="9"/>
      <c r="M11" s="9"/>
      <c r="N11" s="9"/>
      <c r="O11" s="9"/>
      <c r="P11" s="9"/>
      <c r="Q11" s="9"/>
      <c r="R11" s="9"/>
      <c r="S11" s="9"/>
      <c r="T11" s="17"/>
      <c r="U11" s="17"/>
    </row>
    <row r="12" spans="1:10" ht="12" customHeight="1">
      <c r="A12" s="3" t="s">
        <v>1</v>
      </c>
      <c r="B12" s="54" t="s">
        <v>35</v>
      </c>
      <c r="C12" s="10">
        <v>4055619.418655319</v>
      </c>
      <c r="D12" s="10">
        <v>5299362.381241379</v>
      </c>
      <c r="E12" s="10">
        <v>5206217.084083863</v>
      </c>
      <c r="F12" s="10">
        <v>6455878.237936854</v>
      </c>
      <c r="G12" s="10">
        <v>7164221.505308043</v>
      </c>
      <c r="H12" s="10">
        <v>9867293.333481558</v>
      </c>
      <c r="I12" s="10">
        <v>11471365.035275882</v>
      </c>
      <c r="J12" s="9">
        <v>15430905.767678726</v>
      </c>
    </row>
    <row r="13" spans="1:15" ht="12" customHeight="1">
      <c r="A13" s="3" t="s">
        <v>2</v>
      </c>
      <c r="B13" s="54" t="s">
        <v>36</v>
      </c>
      <c r="C13" s="5">
        <v>7411671.784432426</v>
      </c>
      <c r="D13" s="5">
        <v>8467126.26249409</v>
      </c>
      <c r="E13" s="5">
        <v>9102281.681102628</v>
      </c>
      <c r="F13" s="10">
        <v>9811013.020540904</v>
      </c>
      <c r="G13" s="10">
        <v>10512033.824172052</v>
      </c>
      <c r="H13" s="10">
        <v>11212102.487247664</v>
      </c>
      <c r="I13" s="10">
        <v>11237325.161455985</v>
      </c>
      <c r="J13" s="63">
        <v>12157759.780205438</v>
      </c>
      <c r="K13" s="20"/>
      <c r="L13" s="40"/>
      <c r="M13" s="40"/>
      <c r="N13" s="40"/>
      <c r="O13" s="40"/>
    </row>
    <row r="14" spans="1:11" ht="12" customHeight="1">
      <c r="A14" s="3" t="s">
        <v>3</v>
      </c>
      <c r="B14" s="54" t="s">
        <v>37</v>
      </c>
      <c r="C14" s="10">
        <v>798801.1929011318</v>
      </c>
      <c r="D14" s="10">
        <v>472868.3228047259</v>
      </c>
      <c r="E14" s="10">
        <v>413350.53614155995</v>
      </c>
      <c r="F14" s="10">
        <v>345774.7472150074</v>
      </c>
      <c r="G14" s="10">
        <v>369917.1041761816</v>
      </c>
      <c r="H14" s="10">
        <v>398084.33160177415</v>
      </c>
      <c r="I14" s="10">
        <v>378691.14875436533</v>
      </c>
      <c r="J14" s="63">
        <v>248139.43342986214</v>
      </c>
      <c r="K14" s="20"/>
    </row>
    <row r="15" spans="1:15" ht="12" customHeight="1">
      <c r="A15" s="3" t="s">
        <v>4</v>
      </c>
      <c r="B15" s="54" t="s">
        <v>38</v>
      </c>
      <c r="C15" s="10">
        <v>390758.0858041244</v>
      </c>
      <c r="D15" s="10">
        <v>433131.9732986985</v>
      </c>
      <c r="E15" s="10">
        <v>519909.2794054417</v>
      </c>
      <c r="F15" s="10">
        <v>554536.3377246008</v>
      </c>
      <c r="G15" s="10">
        <v>590324.2030640412</v>
      </c>
      <c r="H15" s="10">
        <v>635958.9531826519</v>
      </c>
      <c r="I15" s="10">
        <v>746403.3629154414</v>
      </c>
      <c r="J15" s="63">
        <v>893174.4527711195</v>
      </c>
      <c r="K15" s="27"/>
      <c r="L15" s="34"/>
      <c r="M15" s="34"/>
      <c r="N15" s="34"/>
      <c r="O15" s="34"/>
    </row>
    <row r="16" spans="1:15" ht="12" customHeight="1">
      <c r="A16" s="3" t="s">
        <v>5</v>
      </c>
      <c r="B16" s="54" t="s">
        <v>39</v>
      </c>
      <c r="C16" s="10">
        <v>10446796.77759168</v>
      </c>
      <c r="D16" s="10">
        <v>12264650.396698937</v>
      </c>
      <c r="E16" s="10">
        <v>14493825.84297918</v>
      </c>
      <c r="F16" s="10">
        <v>16255163.896923842</v>
      </c>
      <c r="G16" s="10">
        <v>18633253.542778313</v>
      </c>
      <c r="H16" s="10">
        <v>20440643.54037629</v>
      </c>
      <c r="I16" s="10">
        <v>21928232.899446934</v>
      </c>
      <c r="J16" s="63">
        <v>23970677.05148138</v>
      </c>
      <c r="K16" s="27"/>
      <c r="L16" s="34"/>
      <c r="M16" s="34"/>
      <c r="N16" s="34"/>
      <c r="O16" s="34"/>
    </row>
    <row r="17" spans="1:15" ht="12" customHeight="1">
      <c r="A17" s="3"/>
      <c r="B17" s="51" t="s">
        <v>40</v>
      </c>
      <c r="C17" s="25">
        <f>SUM(C18:C31)</f>
        <v>38146528.856423885</v>
      </c>
      <c r="D17" s="25">
        <f aca="true" t="shared" si="2" ref="D17:J17">SUM(D18:D31)</f>
        <v>42747407.421444304</v>
      </c>
      <c r="E17" s="25">
        <f t="shared" si="2"/>
        <v>45065892.256596655</v>
      </c>
      <c r="F17" s="25">
        <f t="shared" si="2"/>
        <v>46855882.83726409</v>
      </c>
      <c r="G17" s="25">
        <f t="shared" si="2"/>
        <v>50912264.75582015</v>
      </c>
      <c r="H17" s="25">
        <f t="shared" si="2"/>
        <v>53994407.81262771</v>
      </c>
      <c r="I17" s="25">
        <f t="shared" si="2"/>
        <v>57385569.47715933</v>
      </c>
      <c r="J17" s="25">
        <f t="shared" si="2"/>
        <v>60146728.873876385</v>
      </c>
      <c r="L17" s="34"/>
      <c r="M17" s="34"/>
      <c r="N17" s="34"/>
      <c r="O17" s="34"/>
    </row>
    <row r="18" spans="1:15" ht="12" customHeight="1">
      <c r="A18" s="3" t="s">
        <v>6</v>
      </c>
      <c r="B18" s="54" t="s">
        <v>41</v>
      </c>
      <c r="C18" s="10">
        <v>8747862.121120213</v>
      </c>
      <c r="D18" s="10">
        <v>9861677.799953459</v>
      </c>
      <c r="E18" s="10">
        <v>10842803.08635839</v>
      </c>
      <c r="F18" s="10">
        <v>11047690.924982622</v>
      </c>
      <c r="G18" s="10">
        <v>12246191.941328097</v>
      </c>
      <c r="H18" s="10">
        <v>12931133.312333655</v>
      </c>
      <c r="I18" s="10">
        <v>13570247.486108031</v>
      </c>
      <c r="J18" s="63">
        <v>13532026.400482342</v>
      </c>
      <c r="K18" s="27"/>
      <c r="L18" s="34"/>
      <c r="M18" s="34"/>
      <c r="N18" s="34"/>
      <c r="O18" s="34"/>
    </row>
    <row r="19" spans="1:11" ht="12" customHeight="1">
      <c r="A19" s="3" t="s">
        <v>7</v>
      </c>
      <c r="B19" s="54" t="s">
        <v>42</v>
      </c>
      <c r="C19" s="5">
        <v>6929894.863826788</v>
      </c>
      <c r="D19" s="5">
        <v>7549483.643873543</v>
      </c>
      <c r="E19" s="5">
        <v>7897993.120874819</v>
      </c>
      <c r="F19" s="5">
        <v>8381276.32955353</v>
      </c>
      <c r="G19" s="5">
        <v>9622791.963489072</v>
      </c>
      <c r="H19" s="5">
        <v>10701520.43971809</v>
      </c>
      <c r="I19" s="10">
        <v>10860302.465720648</v>
      </c>
      <c r="J19" s="63">
        <v>11397028.251450824</v>
      </c>
      <c r="K19" s="27"/>
    </row>
    <row r="20" spans="1:11" ht="12" customHeight="1">
      <c r="A20" s="3" t="s">
        <v>8</v>
      </c>
      <c r="B20" s="54" t="s">
        <v>43</v>
      </c>
      <c r="C20" s="10">
        <v>1421916.0998780315</v>
      </c>
      <c r="D20" s="10">
        <v>1523035.2110702964</v>
      </c>
      <c r="E20" s="10">
        <v>1602543.1569571337</v>
      </c>
      <c r="F20" s="10">
        <v>1653791.9153520148</v>
      </c>
      <c r="G20" s="10">
        <v>1680221.8517039008</v>
      </c>
      <c r="H20" s="10">
        <v>1371160.9750224221</v>
      </c>
      <c r="I20" s="10">
        <v>1601505.544308987</v>
      </c>
      <c r="J20" s="63">
        <v>1892458.9240954474</v>
      </c>
      <c r="K20" s="20"/>
    </row>
    <row r="21" spans="1:11" ht="12" customHeight="1">
      <c r="A21" s="3" t="s">
        <v>9</v>
      </c>
      <c r="B21" s="54" t="s">
        <v>44</v>
      </c>
      <c r="C21" s="5">
        <v>1681098.0098122354</v>
      </c>
      <c r="D21" s="5">
        <v>1739555.8013454995</v>
      </c>
      <c r="E21" s="5">
        <v>1829355.795494899</v>
      </c>
      <c r="F21" s="10">
        <v>1948179.6219364833</v>
      </c>
      <c r="G21" s="10">
        <v>2052241.7637263264</v>
      </c>
      <c r="H21" s="10">
        <v>2196753.209725524</v>
      </c>
      <c r="I21" s="10">
        <v>2375155.4397632154</v>
      </c>
      <c r="J21" s="63">
        <v>2605849.244881815</v>
      </c>
      <c r="K21" s="27"/>
    </row>
    <row r="22" spans="1:11" ht="12" customHeight="1">
      <c r="A22" s="5" t="s">
        <v>10</v>
      </c>
      <c r="B22" s="54" t="s">
        <v>45</v>
      </c>
      <c r="C22" s="5">
        <v>4189021.458113835</v>
      </c>
      <c r="D22" s="5">
        <v>5268866.051734014</v>
      </c>
      <c r="E22" s="5">
        <v>4789631.764670715</v>
      </c>
      <c r="F22" s="10">
        <v>4823101.032816298</v>
      </c>
      <c r="G22" s="10">
        <v>4927613.303400689</v>
      </c>
      <c r="H22" s="10">
        <v>5013181.3967155395</v>
      </c>
      <c r="I22" s="10">
        <v>5380248.908091255</v>
      </c>
      <c r="J22" s="63">
        <v>5498732.508540089</v>
      </c>
      <c r="K22" s="27"/>
    </row>
    <row r="23" spans="1:11" ht="12" customHeight="1">
      <c r="A23" s="3" t="s">
        <v>11</v>
      </c>
      <c r="B23" s="54" t="s">
        <v>46</v>
      </c>
      <c r="C23" s="5">
        <v>2949597.6169812763</v>
      </c>
      <c r="D23" s="5">
        <v>3162290.489388332</v>
      </c>
      <c r="E23" s="5">
        <v>3334170.6783324573</v>
      </c>
      <c r="F23" s="10">
        <v>3553629.7040954176</v>
      </c>
      <c r="G23" s="10">
        <v>3869527.7677562446</v>
      </c>
      <c r="H23" s="10">
        <v>4348617.895165641</v>
      </c>
      <c r="I23" s="10">
        <v>4581584.480297905</v>
      </c>
      <c r="J23" s="63">
        <v>4877501.058293203</v>
      </c>
      <c r="K23" s="27"/>
    </row>
    <row r="24" spans="1:11" ht="12" customHeight="1">
      <c r="A24" s="3" t="s">
        <v>12</v>
      </c>
      <c r="B24" s="54" t="s">
        <v>47</v>
      </c>
      <c r="C24" s="5">
        <v>518122.72450859303</v>
      </c>
      <c r="D24" s="5">
        <v>617914.3429514843</v>
      </c>
      <c r="E24" s="5">
        <v>726706.5023361654</v>
      </c>
      <c r="F24" s="10">
        <v>711807.2508449937</v>
      </c>
      <c r="G24" s="10">
        <v>753302.088752451</v>
      </c>
      <c r="H24" s="10">
        <v>822440.0590796536</v>
      </c>
      <c r="I24" s="10">
        <v>1088001.6086025217</v>
      </c>
      <c r="J24" s="63">
        <v>1175441.9199025575</v>
      </c>
      <c r="K24" s="27"/>
    </row>
    <row r="25" spans="1:11" ht="12" customHeight="1">
      <c r="A25" s="3" t="s">
        <v>13</v>
      </c>
      <c r="B25" s="54" t="s">
        <v>48</v>
      </c>
      <c r="C25" s="5">
        <v>2183916.9972402533</v>
      </c>
      <c r="D25" s="5">
        <v>2661977.9456503997</v>
      </c>
      <c r="E25" s="5">
        <v>3027383.808809908</v>
      </c>
      <c r="F25" s="10">
        <v>3078144.829772856</v>
      </c>
      <c r="G25" s="10">
        <v>3340939.43326653</v>
      </c>
      <c r="H25" s="10">
        <v>3692864.0577646834</v>
      </c>
      <c r="I25" s="10">
        <v>4022126.835440855</v>
      </c>
      <c r="J25" s="63">
        <v>4297339.299586808</v>
      </c>
      <c r="K25" s="27"/>
    </row>
    <row r="26" spans="1:11" ht="12" customHeight="1">
      <c r="A26" s="5" t="s">
        <v>14</v>
      </c>
      <c r="B26" s="54" t="s">
        <v>49</v>
      </c>
      <c r="C26" s="5">
        <v>4548604.357015442</v>
      </c>
      <c r="D26" s="5">
        <v>4846490.994766192</v>
      </c>
      <c r="E26" s="5">
        <v>4986287.404273254</v>
      </c>
      <c r="F26" s="10">
        <v>5131630.009713657</v>
      </c>
      <c r="G26" s="10">
        <v>5354892.634574805</v>
      </c>
      <c r="H26" s="10">
        <v>5530737.872740904</v>
      </c>
      <c r="I26" s="10">
        <v>5875519.34678475</v>
      </c>
      <c r="J26" s="63">
        <v>6243145.938947531</v>
      </c>
      <c r="K26" s="27"/>
    </row>
    <row r="27" spans="1:11" ht="12" customHeight="1">
      <c r="A27" s="5" t="s">
        <v>15</v>
      </c>
      <c r="B27" s="54" t="s">
        <v>50</v>
      </c>
      <c r="C27" s="5">
        <v>2413305.937819644</v>
      </c>
      <c r="D27" s="5">
        <v>2673289.0615532324</v>
      </c>
      <c r="E27" s="5">
        <v>2864290.0032636677</v>
      </c>
      <c r="F27" s="10">
        <v>3081718.2956168186</v>
      </c>
      <c r="G27" s="10">
        <v>3322028.193706743</v>
      </c>
      <c r="H27" s="10">
        <v>3440524.6716808784</v>
      </c>
      <c r="I27" s="10">
        <v>3649123.764404699</v>
      </c>
      <c r="J27" s="63">
        <v>3838330.301944487</v>
      </c>
      <c r="K27" s="27"/>
    </row>
    <row r="28" spans="1:11" ht="12" customHeight="1">
      <c r="A28" s="5" t="s">
        <v>16</v>
      </c>
      <c r="B28" s="54" t="s">
        <v>51</v>
      </c>
      <c r="C28" s="5">
        <v>1419089.9050855846</v>
      </c>
      <c r="D28" s="5">
        <v>1540484.0776050526</v>
      </c>
      <c r="E28" s="5">
        <v>1681353.3207491687</v>
      </c>
      <c r="F28" s="10">
        <v>1816737.7869708664</v>
      </c>
      <c r="G28" s="10">
        <v>1932963.6022713706</v>
      </c>
      <c r="H28" s="10">
        <v>2060599.6372597592</v>
      </c>
      <c r="I28" s="10">
        <v>2213486.043358303</v>
      </c>
      <c r="J28" s="63">
        <v>2392940.3320953343</v>
      </c>
      <c r="K28" s="27"/>
    </row>
    <row r="29" spans="1:11" ht="12" customHeight="1">
      <c r="A29" s="3" t="s">
        <v>17</v>
      </c>
      <c r="B29" s="54" t="s">
        <v>52</v>
      </c>
      <c r="C29" s="5">
        <v>248510.05685275653</v>
      </c>
      <c r="D29" s="5">
        <v>285625.55512478633</v>
      </c>
      <c r="E29" s="5">
        <v>322352.8580255965</v>
      </c>
      <c r="F29" s="10">
        <v>374923.9492453631</v>
      </c>
      <c r="G29" s="10">
        <v>427886.7502149994</v>
      </c>
      <c r="H29" s="10">
        <v>416049.30014152505</v>
      </c>
      <c r="I29" s="10">
        <v>513448.43592618307</v>
      </c>
      <c r="J29" s="63">
        <v>623720.698420109</v>
      </c>
      <c r="K29" s="27"/>
    </row>
    <row r="30" spans="1:11" ht="12" customHeight="1">
      <c r="A30" s="3" t="s">
        <v>18</v>
      </c>
      <c r="B30" s="54" t="s">
        <v>53</v>
      </c>
      <c r="C30" s="10">
        <v>717898.0554249497</v>
      </c>
      <c r="D30" s="10">
        <v>831215.6527919174</v>
      </c>
      <c r="E30" s="10">
        <v>959148.4426842992</v>
      </c>
      <c r="F30" s="10">
        <v>1037687.3709109921</v>
      </c>
      <c r="G30" s="10">
        <v>1140417.14741614</v>
      </c>
      <c r="H30" s="10">
        <v>1217189.5055422357</v>
      </c>
      <c r="I30" s="10">
        <v>1358754.2792496788</v>
      </c>
      <c r="J30" s="63">
        <v>1465396.340045588</v>
      </c>
      <c r="K30" s="27"/>
    </row>
    <row r="31" spans="1:11" ht="12" customHeight="1">
      <c r="A31" s="3" t="s">
        <v>19</v>
      </c>
      <c r="B31" s="54" t="s">
        <v>54</v>
      </c>
      <c r="C31" s="10">
        <v>177690.65274428081</v>
      </c>
      <c r="D31" s="10">
        <v>185500.79363608817</v>
      </c>
      <c r="E31" s="10">
        <v>201872.3137661741</v>
      </c>
      <c r="F31" s="10">
        <v>215563.8154521727</v>
      </c>
      <c r="G31" s="10">
        <v>241246.3142127768</v>
      </c>
      <c r="H31" s="10">
        <v>251635.47973718995</v>
      </c>
      <c r="I31" s="10">
        <v>296064.8391022959</v>
      </c>
      <c r="J31" s="63">
        <v>306817.6551902611</v>
      </c>
      <c r="K31" s="27"/>
    </row>
    <row r="32" spans="1:11" ht="12" customHeight="1">
      <c r="A32" s="6"/>
      <c r="B32" s="55" t="s">
        <v>55</v>
      </c>
      <c r="C32" s="14">
        <f>C6+C11+C17</f>
        <v>86484736.27733886</v>
      </c>
      <c r="D32" s="14">
        <f aca="true" t="shared" si="3" ref="D32:J32">D6+D11+D17</f>
        <v>99423657.53003901</v>
      </c>
      <c r="E32" s="14">
        <f t="shared" si="3"/>
        <v>108943973.22511037</v>
      </c>
      <c r="F32" s="14">
        <f t="shared" si="3"/>
        <v>114194449.69920155</v>
      </c>
      <c r="G32" s="14">
        <f t="shared" si="3"/>
        <v>124629885.85204187</v>
      </c>
      <c r="H32" s="14">
        <f t="shared" si="3"/>
        <v>135308867.02248862</v>
      </c>
      <c r="I32" s="14">
        <f t="shared" si="3"/>
        <v>144998782.6758593</v>
      </c>
      <c r="J32" s="14">
        <f t="shared" si="3"/>
        <v>157518013.37232667</v>
      </c>
      <c r="K32" s="27"/>
    </row>
    <row r="33" spans="1:11" ht="12" customHeight="1">
      <c r="A33" s="3"/>
      <c r="B33" s="54" t="s">
        <v>56</v>
      </c>
      <c r="C33" s="10">
        <v>7864579.414231252</v>
      </c>
      <c r="D33" s="10">
        <v>8938666.759476956</v>
      </c>
      <c r="E33" s="10">
        <v>9787724.200550001</v>
      </c>
      <c r="F33" s="10">
        <v>9794955.978815865</v>
      </c>
      <c r="G33" s="10">
        <v>9753960.07578266</v>
      </c>
      <c r="H33" s="10">
        <v>10125604.46013638</v>
      </c>
      <c r="I33" s="10">
        <v>11376505.445459453</v>
      </c>
      <c r="J33" s="63">
        <v>12737609.606879912</v>
      </c>
      <c r="K33" s="27"/>
    </row>
    <row r="34" spans="1:11" ht="12" customHeight="1">
      <c r="A34" s="2"/>
      <c r="B34" s="56" t="s">
        <v>57</v>
      </c>
      <c r="C34" s="12">
        <f>C32+C33</f>
        <v>94349315.69157012</v>
      </c>
      <c r="D34" s="12">
        <f aca="true" t="shared" si="4" ref="D34:J34">D32+D33</f>
        <v>108362324.28951597</v>
      </c>
      <c r="E34" s="12">
        <f t="shared" si="4"/>
        <v>118731697.42566037</v>
      </c>
      <c r="F34" s="12">
        <f t="shared" si="4"/>
        <v>123989405.67801742</v>
      </c>
      <c r="G34" s="12">
        <f t="shared" si="4"/>
        <v>134383845.92782453</v>
      </c>
      <c r="H34" s="12">
        <f t="shared" si="4"/>
        <v>145434471.482625</v>
      </c>
      <c r="I34" s="12">
        <f t="shared" si="4"/>
        <v>156375288.12131876</v>
      </c>
      <c r="J34" s="12">
        <f t="shared" si="4"/>
        <v>170255622.9792066</v>
      </c>
      <c r="K34" s="27"/>
    </row>
    <row r="35" spans="3:10" ht="12.75">
      <c r="C35" s="9"/>
      <c r="D35" s="9"/>
      <c r="E35" s="9"/>
      <c r="F35" s="9"/>
      <c r="G35" s="9"/>
      <c r="H35" s="9"/>
      <c r="I35" s="9"/>
      <c r="J35" s="9"/>
    </row>
    <row r="36" spans="1:10" ht="12.75">
      <c r="A36" s="5"/>
      <c r="B36" s="9"/>
      <c r="C36" s="16"/>
      <c r="D36" s="16"/>
      <c r="E36" s="16"/>
      <c r="F36" s="22"/>
      <c r="G36" s="22"/>
      <c r="H36" s="38"/>
      <c r="I36" s="38"/>
      <c r="J36" s="34"/>
    </row>
    <row r="37" spans="1:20" ht="15.75" customHeight="1">
      <c r="A37" s="86" t="s">
        <v>63</v>
      </c>
      <c r="B37" s="86"/>
      <c r="C37" s="86"/>
      <c r="D37" s="86"/>
      <c r="E37" s="86"/>
      <c r="F37" s="86"/>
      <c r="G37" s="86"/>
      <c r="H37" s="87"/>
      <c r="I37" s="87"/>
      <c r="J37" s="88"/>
      <c r="L37" s="85"/>
      <c r="M37" s="85"/>
      <c r="N37" s="85"/>
      <c r="O37" s="85"/>
      <c r="P37" s="85"/>
      <c r="Q37" s="85"/>
      <c r="R37" s="85"/>
      <c r="S37" s="85"/>
      <c r="T37" s="85"/>
    </row>
    <row r="38" spans="1:20" ht="15.75" customHeight="1">
      <c r="A38" s="86" t="s">
        <v>59</v>
      </c>
      <c r="B38" s="86"/>
      <c r="C38" s="86"/>
      <c r="D38" s="86"/>
      <c r="E38" s="86"/>
      <c r="F38" s="86"/>
      <c r="G38" s="86"/>
      <c r="H38" s="87"/>
      <c r="I38" s="87"/>
      <c r="J38" s="88"/>
      <c r="L38" s="85"/>
      <c r="M38" s="85"/>
      <c r="N38" s="85"/>
      <c r="O38" s="85"/>
      <c r="P38" s="85"/>
      <c r="Q38" s="85"/>
      <c r="R38" s="85"/>
      <c r="S38" s="85"/>
      <c r="T38" s="85"/>
    </row>
    <row r="39" spans="1:10" ht="12.75">
      <c r="A39" s="44" t="s">
        <v>62</v>
      </c>
      <c r="B39" s="30"/>
      <c r="C39" s="30"/>
      <c r="D39" s="30"/>
      <c r="E39" s="30"/>
      <c r="F39" s="30"/>
      <c r="J39" s="33" t="s">
        <v>64</v>
      </c>
    </row>
    <row r="40" spans="1:10" ht="12.75">
      <c r="A40" s="1"/>
      <c r="B40" s="50" t="s">
        <v>28</v>
      </c>
      <c r="C40" s="13" t="s">
        <v>20</v>
      </c>
      <c r="D40" s="13" t="s">
        <v>21</v>
      </c>
      <c r="E40" s="13" t="s">
        <v>22</v>
      </c>
      <c r="F40" s="13" t="s">
        <v>23</v>
      </c>
      <c r="G40" s="13" t="s">
        <v>24</v>
      </c>
      <c r="H40" s="13" t="s">
        <v>25</v>
      </c>
      <c r="I40" s="13" t="s">
        <v>26</v>
      </c>
      <c r="J40" s="13" t="s">
        <v>27</v>
      </c>
    </row>
    <row r="41" spans="1:10" ht="12.75">
      <c r="A41" s="3" t="s">
        <v>0</v>
      </c>
      <c r="B41" s="51" t="s">
        <v>29</v>
      </c>
      <c r="C41" s="19">
        <f>100*C6/C$34</f>
        <v>26.745885729603597</v>
      </c>
      <c r="D41" s="19">
        <f aca="true" t="shared" si="5" ref="D41:J41">100*D6/D$34</f>
        <v>27.444142571731586</v>
      </c>
      <c r="E41" s="19">
        <f t="shared" si="5"/>
        <v>28.756008113316284</v>
      </c>
      <c r="F41" s="19">
        <f t="shared" si="5"/>
        <v>27.354111777639883</v>
      </c>
      <c r="G41" s="19">
        <f t="shared" si="5"/>
        <v>27.122211501744527</v>
      </c>
      <c r="H41" s="19">
        <f t="shared" si="5"/>
        <v>26.651437014093098</v>
      </c>
      <c r="I41" s="19">
        <f t="shared" si="5"/>
        <v>26.76330518309419</v>
      </c>
      <c r="J41" s="19">
        <f t="shared" si="5"/>
        <v>26.237387776813335</v>
      </c>
    </row>
    <row r="42" spans="1:10" ht="12.75">
      <c r="A42" s="3"/>
      <c r="B42" s="52" t="s">
        <v>30</v>
      </c>
      <c r="C42" s="16">
        <f aca="true" t="shared" si="6" ref="C42:J42">100*C7/C$34</f>
        <v>14.093075704315087</v>
      </c>
      <c r="D42" s="16">
        <f t="shared" si="6"/>
        <v>15.221216509545274</v>
      </c>
      <c r="E42" s="16">
        <f t="shared" si="6"/>
        <v>16.602863685073057</v>
      </c>
      <c r="F42" s="16">
        <f t="shared" si="6"/>
        <v>15.372666395335957</v>
      </c>
      <c r="G42" s="16">
        <f t="shared" si="6"/>
        <v>14.932335066088074</v>
      </c>
      <c r="H42" s="16">
        <f t="shared" si="6"/>
        <v>15.072201467010794</v>
      </c>
      <c r="I42" s="16">
        <f t="shared" si="6"/>
        <v>15.059776322634088</v>
      </c>
      <c r="J42" s="16">
        <f t="shared" si="6"/>
        <v>15.02475463166434</v>
      </c>
    </row>
    <row r="43" spans="1:10" ht="12.75">
      <c r="A43" s="3"/>
      <c r="B43" s="52" t="s">
        <v>31</v>
      </c>
      <c r="C43" s="16">
        <f aca="true" t="shared" si="7" ref="C43:J43">100*C8/C$34</f>
        <v>7.597084863483932</v>
      </c>
      <c r="D43" s="16">
        <f t="shared" si="7"/>
        <v>7.580712265179942</v>
      </c>
      <c r="E43" s="16">
        <f t="shared" si="7"/>
        <v>7.46878034532821</v>
      </c>
      <c r="F43" s="16">
        <f t="shared" si="7"/>
        <v>7.461260895030178</v>
      </c>
      <c r="G43" s="16">
        <f t="shared" si="7"/>
        <v>7.7072411729700105</v>
      </c>
      <c r="H43" s="16">
        <f t="shared" si="7"/>
        <v>7.3039758038458125</v>
      </c>
      <c r="I43" s="16">
        <f t="shared" si="7"/>
        <v>7.206905748112913</v>
      </c>
      <c r="J43" s="16">
        <f t="shared" si="7"/>
        <v>6.7426051862234395</v>
      </c>
    </row>
    <row r="44" spans="1:10" ht="12.75">
      <c r="A44" s="3"/>
      <c r="B44" s="52" t="s">
        <v>32</v>
      </c>
      <c r="C44" s="16">
        <f aca="true" t="shared" si="8" ref="C44:J44">100*C9/C$34</f>
        <v>3.0993713305996007</v>
      </c>
      <c r="D44" s="16">
        <f t="shared" si="8"/>
        <v>2.8592956517946466</v>
      </c>
      <c r="E44" s="16">
        <f t="shared" si="8"/>
        <v>2.790968744189656</v>
      </c>
      <c r="F44" s="16">
        <f t="shared" si="8"/>
        <v>2.7285880390064374</v>
      </c>
      <c r="G44" s="16">
        <f t="shared" si="8"/>
        <v>2.7101140572996165</v>
      </c>
      <c r="H44" s="16">
        <f t="shared" si="8"/>
        <v>2.5582487107727836</v>
      </c>
      <c r="I44" s="16">
        <f t="shared" si="8"/>
        <v>2.6803087117102216</v>
      </c>
      <c r="J44" s="16">
        <f t="shared" si="8"/>
        <v>2.7041004530117894</v>
      </c>
    </row>
    <row r="45" spans="1:10" ht="12.75">
      <c r="A45" s="3"/>
      <c r="B45" s="52" t="s">
        <v>33</v>
      </c>
      <c r="C45" s="16">
        <f aca="true" t="shared" si="9" ref="C45:J45">100*C10/C$34</f>
        <v>1.9563538312049766</v>
      </c>
      <c r="D45" s="16">
        <f t="shared" si="9"/>
        <v>1.7829181452117235</v>
      </c>
      <c r="E45" s="16">
        <f t="shared" si="9"/>
        <v>1.893395338725365</v>
      </c>
      <c r="F45" s="16">
        <f t="shared" si="9"/>
        <v>1.791596448267306</v>
      </c>
      <c r="G45" s="16">
        <f t="shared" si="9"/>
        <v>1.7725212053868253</v>
      </c>
      <c r="H45" s="16">
        <f t="shared" si="9"/>
        <v>1.7170110324637073</v>
      </c>
      <c r="I45" s="16">
        <f t="shared" si="9"/>
        <v>1.8163144006369678</v>
      </c>
      <c r="J45" s="16">
        <f t="shared" si="9"/>
        <v>1.7659275059137673</v>
      </c>
    </row>
    <row r="46" spans="1:10" ht="12.75">
      <c r="A46" s="3"/>
      <c r="B46" s="53" t="s">
        <v>34</v>
      </c>
      <c r="C46" s="19">
        <f aca="true" t="shared" si="10" ref="C46:J46">100*C11/C$34</f>
        <v>24.48735010957683</v>
      </c>
      <c r="D46" s="19">
        <f t="shared" si="10"/>
        <v>24.85839936818704</v>
      </c>
      <c r="E46" s="19">
        <f t="shared" si="10"/>
        <v>25.044352155691662</v>
      </c>
      <c r="F46" s="19">
        <f t="shared" si="10"/>
        <v>26.95582421544488</v>
      </c>
      <c r="G46" s="19">
        <f t="shared" si="10"/>
        <v>27.733802319897613</v>
      </c>
      <c r="H46" s="19">
        <f t="shared" si="10"/>
        <v>29.259969945277973</v>
      </c>
      <c r="I46" s="19">
        <f t="shared" si="10"/>
        <v>29.264225925739375</v>
      </c>
      <c r="J46" s="19">
        <f t="shared" si="10"/>
        <v>30.953841972081527</v>
      </c>
    </row>
    <row r="47" spans="1:10" ht="12.75">
      <c r="A47" s="3" t="s">
        <v>1</v>
      </c>
      <c r="B47" s="54" t="s">
        <v>35</v>
      </c>
      <c r="C47" s="16">
        <f aca="true" t="shared" si="11" ref="C47:J47">100*C12/C$34</f>
        <v>4.29851492713866</v>
      </c>
      <c r="D47" s="16">
        <f t="shared" si="11"/>
        <v>4.8904104041575005</v>
      </c>
      <c r="E47" s="16">
        <f t="shared" si="11"/>
        <v>4.384858632500853</v>
      </c>
      <c r="F47" s="16">
        <f t="shared" si="11"/>
        <v>5.206798276541334</v>
      </c>
      <c r="G47" s="16">
        <f t="shared" si="11"/>
        <v>5.33116272707051</v>
      </c>
      <c r="H47" s="16">
        <f t="shared" si="11"/>
        <v>6.784700513495797</v>
      </c>
      <c r="I47" s="16">
        <f t="shared" si="11"/>
        <v>7.335791462380034</v>
      </c>
      <c r="J47" s="16">
        <f t="shared" si="11"/>
        <v>9.063375116581794</v>
      </c>
    </row>
    <row r="48" spans="1:10" ht="12.75">
      <c r="A48" s="3" t="s">
        <v>2</v>
      </c>
      <c r="B48" s="54" t="s">
        <v>36</v>
      </c>
      <c r="C48" s="16">
        <f aca="true" t="shared" si="12" ref="C48:J48">100*C13/C$34</f>
        <v>7.8555649610234966</v>
      </c>
      <c r="D48" s="16">
        <f t="shared" si="12"/>
        <v>7.813717837827221</v>
      </c>
      <c r="E48" s="16">
        <f t="shared" si="12"/>
        <v>7.666260887747939</v>
      </c>
      <c r="F48" s="16">
        <f t="shared" si="12"/>
        <v>7.912783327648724</v>
      </c>
      <c r="G48" s="16">
        <f t="shared" si="12"/>
        <v>7.822393942957922</v>
      </c>
      <c r="H48" s="16">
        <f t="shared" si="12"/>
        <v>7.709384421001708</v>
      </c>
      <c r="I48" s="16">
        <f t="shared" si="12"/>
        <v>7.186125951523661</v>
      </c>
      <c r="J48" s="16">
        <f t="shared" si="12"/>
        <v>7.140885902893364</v>
      </c>
    </row>
    <row r="49" spans="1:10" ht="12.75">
      <c r="A49" s="3" t="s">
        <v>3</v>
      </c>
      <c r="B49" s="54" t="s">
        <v>37</v>
      </c>
      <c r="C49" s="16">
        <f aca="true" t="shared" si="13" ref="C49:J49">100*C14/C$34</f>
        <v>0.846642275088067</v>
      </c>
      <c r="D49" s="16">
        <f t="shared" si="13"/>
        <v>0.43637705808279326</v>
      </c>
      <c r="E49" s="16">
        <f t="shared" si="13"/>
        <v>0.34813831950845703</v>
      </c>
      <c r="F49" s="16">
        <f t="shared" si="13"/>
        <v>0.27887442908867105</v>
      </c>
      <c r="G49" s="16">
        <f t="shared" si="13"/>
        <v>0.27526902628970623</v>
      </c>
      <c r="H49" s="16">
        <f t="shared" si="13"/>
        <v>0.27372075378245736</v>
      </c>
      <c r="I49" s="16">
        <f t="shared" si="13"/>
        <v>0.2421681541271214</v>
      </c>
      <c r="J49" s="16">
        <f t="shared" si="13"/>
        <v>0.14574522067924156</v>
      </c>
    </row>
    <row r="50" spans="1:10" ht="12.75">
      <c r="A50" s="3" t="s">
        <v>4</v>
      </c>
      <c r="B50" s="54" t="s">
        <v>38</v>
      </c>
      <c r="C50" s="16">
        <f aca="true" t="shared" si="14" ref="C50:J50">100*C15/C$34</f>
        <v>0.4141610174275357</v>
      </c>
      <c r="D50" s="16">
        <f t="shared" si="14"/>
        <v>0.3997071640337673</v>
      </c>
      <c r="E50" s="16">
        <f t="shared" si="14"/>
        <v>0.4378858305558753</v>
      </c>
      <c r="F50" s="16">
        <f t="shared" si="14"/>
        <v>0.4472449357202756</v>
      </c>
      <c r="G50" s="16">
        <f t="shared" si="14"/>
        <v>0.4392821168260768</v>
      </c>
      <c r="H50" s="16">
        <f t="shared" si="14"/>
        <v>0.4372821289886763</v>
      </c>
      <c r="I50" s="16">
        <f t="shared" si="14"/>
        <v>0.47731541977167663</v>
      </c>
      <c r="J50" s="16">
        <f t="shared" si="14"/>
        <v>0.5246079026007872</v>
      </c>
    </row>
    <row r="51" spans="1:10" ht="12.75">
      <c r="A51" s="3" t="s">
        <v>5</v>
      </c>
      <c r="B51" s="54" t="s">
        <v>39</v>
      </c>
      <c r="C51" s="16">
        <f aca="true" t="shared" si="15" ref="C51:J51">100*C16/C$34</f>
        <v>11.072466928899066</v>
      </c>
      <c r="D51" s="16">
        <f t="shared" si="15"/>
        <v>11.318186904085758</v>
      </c>
      <c r="E51" s="16">
        <f t="shared" si="15"/>
        <v>12.207208485378535</v>
      </c>
      <c r="F51" s="16">
        <f t="shared" si="15"/>
        <v>13.110123246445873</v>
      </c>
      <c r="G51" s="16">
        <f t="shared" si="15"/>
        <v>13.865694506753396</v>
      </c>
      <c r="H51" s="16">
        <f t="shared" si="15"/>
        <v>14.054882128009332</v>
      </c>
      <c r="I51" s="16">
        <f t="shared" si="15"/>
        <v>14.02282493793688</v>
      </c>
      <c r="J51" s="16">
        <f t="shared" si="15"/>
        <v>14.079227829326337</v>
      </c>
    </row>
    <row r="52" spans="1:10" ht="12.75">
      <c r="A52" s="3"/>
      <c r="B52" s="51" t="s">
        <v>40</v>
      </c>
      <c r="C52" s="19">
        <f aca="true" t="shared" si="16" ref="C52:J52">100*C17/C$34</f>
        <v>40.43116643381462</v>
      </c>
      <c r="D52" s="19">
        <f t="shared" si="16"/>
        <v>39.44858852162892</v>
      </c>
      <c r="E52" s="19">
        <f t="shared" si="16"/>
        <v>37.956075111966676</v>
      </c>
      <c r="F52" s="19">
        <f t="shared" si="16"/>
        <v>37.790231012915775</v>
      </c>
      <c r="G52" s="19">
        <f t="shared" si="16"/>
        <v>37.8857030056755</v>
      </c>
      <c r="H52" s="19">
        <f t="shared" si="16"/>
        <v>37.1262791153873</v>
      </c>
      <c r="I52" s="19">
        <f t="shared" si="16"/>
        <v>36.69733892521341</v>
      </c>
      <c r="J52" s="19">
        <f t="shared" si="16"/>
        <v>35.32730832697498</v>
      </c>
    </row>
    <row r="53" spans="1:10" ht="12.75">
      <c r="A53" s="3" t="s">
        <v>6</v>
      </c>
      <c r="B53" s="54" t="s">
        <v>41</v>
      </c>
      <c r="C53" s="16">
        <f aca="true" t="shared" si="17" ref="C53:J53">100*C18/C$34</f>
        <v>9.271781206889889</v>
      </c>
      <c r="D53" s="16">
        <f t="shared" si="17"/>
        <v>9.10065178521422</v>
      </c>
      <c r="E53" s="16">
        <f t="shared" si="17"/>
        <v>9.132189062779318</v>
      </c>
      <c r="F53" s="16">
        <f t="shared" si="17"/>
        <v>8.910189434790807</v>
      </c>
      <c r="G53" s="16">
        <f t="shared" si="17"/>
        <v>9.112845265572572</v>
      </c>
      <c r="H53" s="16">
        <f t="shared" si="17"/>
        <v>8.891381238923492</v>
      </c>
      <c r="I53" s="16">
        <f t="shared" si="17"/>
        <v>8.677999989090342</v>
      </c>
      <c r="J53" s="16">
        <f t="shared" si="17"/>
        <v>7.948064306889304</v>
      </c>
    </row>
    <row r="54" spans="1:10" ht="12.75">
      <c r="A54" s="3" t="s">
        <v>7</v>
      </c>
      <c r="B54" s="54" t="s">
        <v>42</v>
      </c>
      <c r="C54" s="16">
        <f aca="true" t="shared" si="18" ref="C54:J54">100*C19/C$34</f>
        <v>7.344933890650313</v>
      </c>
      <c r="D54" s="16">
        <f t="shared" si="18"/>
        <v>6.966889731622297</v>
      </c>
      <c r="E54" s="16">
        <f t="shared" si="18"/>
        <v>6.651966822776931</v>
      </c>
      <c r="F54" s="16">
        <f t="shared" si="18"/>
        <v>6.759671347500846</v>
      </c>
      <c r="G54" s="16">
        <f t="shared" si="18"/>
        <v>7.1606761192541875</v>
      </c>
      <c r="H54" s="16">
        <f t="shared" si="18"/>
        <v>7.358310812162986</v>
      </c>
      <c r="I54" s="16">
        <f t="shared" si="18"/>
        <v>6.945024751797759</v>
      </c>
      <c r="J54" s="16">
        <f t="shared" si="18"/>
        <v>6.69406863163794</v>
      </c>
    </row>
    <row r="55" spans="1:10" ht="12.75">
      <c r="A55" s="3" t="s">
        <v>8</v>
      </c>
      <c r="B55" s="54" t="s">
        <v>43</v>
      </c>
      <c r="C55" s="16">
        <f aca="true" t="shared" si="19" ref="C55:J55">100*C20/C$34</f>
        <v>1.5070762193191787</v>
      </c>
      <c r="D55" s="16">
        <f t="shared" si="19"/>
        <v>1.405502531489766</v>
      </c>
      <c r="E55" s="16">
        <f t="shared" si="19"/>
        <v>1.3497180548273633</v>
      </c>
      <c r="F55" s="16">
        <f t="shared" si="19"/>
        <v>1.3338171163161099</v>
      </c>
      <c r="G55" s="16">
        <f t="shared" si="19"/>
        <v>1.250315348621829</v>
      </c>
      <c r="H55" s="16">
        <f t="shared" si="19"/>
        <v>0.942803285248803</v>
      </c>
      <c r="I55" s="16">
        <f t="shared" si="19"/>
        <v>1.024142345986605</v>
      </c>
      <c r="J55" s="16">
        <f t="shared" si="19"/>
        <v>1.1115397488672514</v>
      </c>
    </row>
    <row r="56" spans="1:10" ht="12.75">
      <c r="A56" s="3" t="s">
        <v>9</v>
      </c>
      <c r="B56" s="54" t="s">
        <v>44</v>
      </c>
      <c r="C56" s="16">
        <f aca="true" t="shared" si="20" ref="C56:J56">100*C21/C$34</f>
        <v>1.7817808189598108</v>
      </c>
      <c r="D56" s="16">
        <f t="shared" si="20"/>
        <v>1.6053142203722564</v>
      </c>
      <c r="E56" s="16">
        <f t="shared" si="20"/>
        <v>1.5407476142925396</v>
      </c>
      <c r="F56" s="16">
        <f t="shared" si="20"/>
        <v>1.5712468426501087</v>
      </c>
      <c r="G56" s="16">
        <f t="shared" si="20"/>
        <v>1.5271491521596678</v>
      </c>
      <c r="H56" s="16">
        <f t="shared" si="20"/>
        <v>1.5104762903394393</v>
      </c>
      <c r="I56" s="16">
        <f t="shared" si="20"/>
        <v>1.5188815754062925</v>
      </c>
      <c r="J56" s="16">
        <f t="shared" si="20"/>
        <v>1.5305510615646853</v>
      </c>
    </row>
    <row r="57" spans="1:10" ht="12.75">
      <c r="A57" s="5" t="s">
        <v>10</v>
      </c>
      <c r="B57" s="54" t="s">
        <v>45</v>
      </c>
      <c r="C57" s="16">
        <f aca="true" t="shared" si="21" ref="C57:J57">100*C22/C$34</f>
        <v>4.439906561493073</v>
      </c>
      <c r="D57" s="16">
        <f t="shared" si="21"/>
        <v>4.862267477446288</v>
      </c>
      <c r="E57" s="16">
        <f t="shared" si="21"/>
        <v>4.03399586506339</v>
      </c>
      <c r="F57" s="16">
        <f t="shared" si="21"/>
        <v>3.8899299552585926</v>
      </c>
      <c r="G57" s="16">
        <f t="shared" si="21"/>
        <v>3.6668196756678872</v>
      </c>
      <c r="H57" s="16">
        <f t="shared" si="21"/>
        <v>3.4470379309725496</v>
      </c>
      <c r="I57" s="16">
        <f t="shared" si="21"/>
        <v>3.4406004764110567</v>
      </c>
      <c r="J57" s="16">
        <f t="shared" si="21"/>
        <v>3.229692160717448</v>
      </c>
    </row>
    <row r="58" spans="1:10" ht="12.75">
      <c r="A58" s="3" t="s">
        <v>11</v>
      </c>
      <c r="B58" s="54" t="s">
        <v>46</v>
      </c>
      <c r="C58" s="16">
        <f aca="true" t="shared" si="22" ref="C58:J58">100*C23/C$34</f>
        <v>3.1262522630514593</v>
      </c>
      <c r="D58" s="16">
        <f t="shared" si="22"/>
        <v>2.918256423643621</v>
      </c>
      <c r="E58" s="16">
        <f t="shared" si="22"/>
        <v>2.8081554889081155</v>
      </c>
      <c r="F58" s="16">
        <f t="shared" si="22"/>
        <v>2.8660752784989394</v>
      </c>
      <c r="G58" s="16">
        <f t="shared" si="22"/>
        <v>2.8794590161041436</v>
      </c>
      <c r="H58" s="16">
        <f t="shared" si="22"/>
        <v>2.9900874605819765</v>
      </c>
      <c r="I58" s="16">
        <f t="shared" si="22"/>
        <v>2.929864772970669</v>
      </c>
      <c r="J58" s="16">
        <f t="shared" si="22"/>
        <v>2.8648105554134298</v>
      </c>
    </row>
    <row r="59" spans="1:10" ht="12.75">
      <c r="A59" s="3" t="s">
        <v>12</v>
      </c>
      <c r="B59" s="54" t="s">
        <v>47</v>
      </c>
      <c r="C59" s="16">
        <f aca="true" t="shared" si="23" ref="C59:J59">100*C24/C$34</f>
        <v>0.5491536644551265</v>
      </c>
      <c r="D59" s="16">
        <f t="shared" si="23"/>
        <v>0.5702298718700216</v>
      </c>
      <c r="E59" s="16">
        <f t="shared" si="23"/>
        <v>0.6120577049706266</v>
      </c>
      <c r="F59" s="16">
        <f t="shared" si="23"/>
        <v>0.5740871544246726</v>
      </c>
      <c r="G59" s="16">
        <f t="shared" si="23"/>
        <v>0.5605600015027384</v>
      </c>
      <c r="H59" s="16">
        <f t="shared" si="23"/>
        <v>0.565505585227028</v>
      </c>
      <c r="I59" s="16">
        <f t="shared" si="23"/>
        <v>0.6957631360259624</v>
      </c>
      <c r="J59" s="16">
        <f t="shared" si="23"/>
        <v>0.6903982960058328</v>
      </c>
    </row>
    <row r="60" spans="1:10" ht="12.75">
      <c r="A60" s="3" t="s">
        <v>13</v>
      </c>
      <c r="B60" s="54" t="s">
        <v>48</v>
      </c>
      <c r="C60" s="16">
        <f aca="true" t="shared" si="24" ref="C60:J60">100*C25/C$34</f>
        <v>2.314714188685293</v>
      </c>
      <c r="D60" s="16">
        <f t="shared" si="24"/>
        <v>2.456553016100214</v>
      </c>
      <c r="E60" s="16">
        <f t="shared" si="24"/>
        <v>2.549768827069449</v>
      </c>
      <c r="F60" s="16">
        <f t="shared" si="24"/>
        <v>2.482586970185464</v>
      </c>
      <c r="G60" s="16">
        <f t="shared" si="24"/>
        <v>2.4861168470062216</v>
      </c>
      <c r="H60" s="16">
        <f t="shared" si="24"/>
        <v>2.539194470277886</v>
      </c>
      <c r="I60" s="16">
        <f t="shared" si="24"/>
        <v>2.572098752790413</v>
      </c>
      <c r="J60" s="16">
        <f t="shared" si="24"/>
        <v>2.5240513202384185</v>
      </c>
    </row>
    <row r="61" spans="1:10" ht="12.75">
      <c r="A61" s="5" t="s">
        <v>14</v>
      </c>
      <c r="B61" s="54" t="s">
        <v>49</v>
      </c>
      <c r="C61" s="16">
        <f aca="true" t="shared" si="25" ref="C61:J61">100*C26/C$34</f>
        <v>4.821025275779344</v>
      </c>
      <c r="D61" s="16">
        <f t="shared" si="25"/>
        <v>4.472487118140459</v>
      </c>
      <c r="E61" s="16">
        <f t="shared" si="25"/>
        <v>4.1996261422904695</v>
      </c>
      <c r="F61" s="16">
        <f t="shared" si="25"/>
        <v>4.138764906285428</v>
      </c>
      <c r="G61" s="16">
        <f t="shared" si="25"/>
        <v>3.984774060902257</v>
      </c>
      <c r="H61" s="16">
        <f t="shared" si="25"/>
        <v>3.8029071212333996</v>
      </c>
      <c r="I61" s="16">
        <f t="shared" si="25"/>
        <v>3.75731959785514</v>
      </c>
      <c r="J61" s="16">
        <f t="shared" si="25"/>
        <v>3.666924962419602</v>
      </c>
    </row>
    <row r="62" spans="1:10" ht="12.75">
      <c r="A62" s="5" t="s">
        <v>15</v>
      </c>
      <c r="B62" s="54" t="s">
        <v>50</v>
      </c>
      <c r="C62" s="16">
        <f aca="true" t="shared" si="26" ref="C62:J62">100*C27/C$34</f>
        <v>2.5578414852618447</v>
      </c>
      <c r="D62" s="16">
        <f t="shared" si="26"/>
        <v>2.4669912528000957</v>
      </c>
      <c r="E62" s="16">
        <f t="shared" si="26"/>
        <v>2.412405503641554</v>
      </c>
      <c r="F62" s="16">
        <f t="shared" si="26"/>
        <v>2.4854690437178126</v>
      </c>
      <c r="G62" s="16">
        <f t="shared" si="26"/>
        <v>2.4720442928020923</v>
      </c>
      <c r="H62" s="16">
        <f t="shared" si="26"/>
        <v>2.3656871968568445</v>
      </c>
      <c r="I62" s="16">
        <f t="shared" si="26"/>
        <v>2.3335680517331125</v>
      </c>
      <c r="J62" s="16">
        <f t="shared" si="26"/>
        <v>2.254451415336376</v>
      </c>
    </row>
    <row r="63" spans="1:10" ht="12.75">
      <c r="A63" s="5" t="s">
        <v>16</v>
      </c>
      <c r="B63" s="54" t="s">
        <v>51</v>
      </c>
      <c r="C63" s="16">
        <f aca="true" t="shared" si="27" ref="C63:J63">100*C28/C$34</f>
        <v>1.5040807606115756</v>
      </c>
      <c r="D63" s="16">
        <f t="shared" si="27"/>
        <v>1.4216048683943687</v>
      </c>
      <c r="E63" s="16">
        <f t="shared" si="27"/>
        <v>1.4160947389823078</v>
      </c>
      <c r="F63" s="16">
        <f t="shared" si="27"/>
        <v>1.46523630550232</v>
      </c>
      <c r="G63" s="16">
        <f t="shared" si="27"/>
        <v>1.4383898517903226</v>
      </c>
      <c r="H63" s="16">
        <f t="shared" si="27"/>
        <v>1.416857789114968</v>
      </c>
      <c r="I63" s="16">
        <f t="shared" si="27"/>
        <v>1.4154960607593194</v>
      </c>
      <c r="J63" s="16">
        <f t="shared" si="27"/>
        <v>1.4054985616466749</v>
      </c>
    </row>
    <row r="64" spans="1:10" ht="12.75">
      <c r="A64" s="3" t="s">
        <v>17</v>
      </c>
      <c r="B64" s="54" t="s">
        <v>52</v>
      </c>
      <c r="C64" s="16">
        <f aca="true" t="shared" si="28" ref="C64:J64">100*C29/C$34</f>
        <v>0.2633935975382599</v>
      </c>
      <c r="D64" s="16">
        <f t="shared" si="28"/>
        <v>0.26358382121969726</v>
      </c>
      <c r="E64" s="16">
        <f t="shared" si="28"/>
        <v>0.27149688332168104</v>
      </c>
      <c r="F64" s="16">
        <f t="shared" si="28"/>
        <v>0.3023838586814316</v>
      </c>
      <c r="G64" s="16">
        <f t="shared" si="28"/>
        <v>0.3184063882535485</v>
      </c>
      <c r="H64" s="16">
        <f t="shared" si="28"/>
        <v>0.286073374420885</v>
      </c>
      <c r="I64" s="16">
        <f t="shared" si="28"/>
        <v>0.3283437185598281</v>
      </c>
      <c r="J64" s="16">
        <f t="shared" si="28"/>
        <v>0.36634367047970234</v>
      </c>
    </row>
    <row r="65" spans="1:10" ht="12.75">
      <c r="A65" s="3" t="s">
        <v>18</v>
      </c>
      <c r="B65" s="54" t="s">
        <v>53</v>
      </c>
      <c r="C65" s="16">
        <f aca="true" t="shared" si="29" ref="C65:J65">100*C30/C$34</f>
        <v>0.7608937597086273</v>
      </c>
      <c r="D65" s="16">
        <f t="shared" si="29"/>
        <v>0.7670707122995306</v>
      </c>
      <c r="E65" s="16">
        <f t="shared" si="29"/>
        <v>0.8078284598641705</v>
      </c>
      <c r="F65" s="16">
        <f t="shared" si="29"/>
        <v>0.8369161584706006</v>
      </c>
      <c r="G65" s="16">
        <f t="shared" si="29"/>
        <v>0.8486266630802041</v>
      </c>
      <c r="H65" s="16">
        <f t="shared" si="29"/>
        <v>0.8369332890157701</v>
      </c>
      <c r="I65" s="16">
        <f t="shared" si="29"/>
        <v>0.8689060116682458</v>
      </c>
      <c r="J65" s="16">
        <f t="shared" si="29"/>
        <v>0.8607036375089695</v>
      </c>
    </row>
    <row r="66" spans="1:10" ht="12.75">
      <c r="A66" s="3" t="s">
        <v>19</v>
      </c>
      <c r="B66" s="54" t="s">
        <v>54</v>
      </c>
      <c r="C66" s="16">
        <f aca="true" t="shared" si="30" ref="C66:J66">100*C31/C$34</f>
        <v>0.1883327414108177</v>
      </c>
      <c r="D66" s="16">
        <f t="shared" si="30"/>
        <v>0.17118569101607517</v>
      </c>
      <c r="E66" s="16">
        <f t="shared" si="30"/>
        <v>0.1700239431787533</v>
      </c>
      <c r="F66" s="16">
        <f t="shared" si="30"/>
        <v>0.17385664063263664</v>
      </c>
      <c r="G66" s="16">
        <f t="shared" si="30"/>
        <v>0.1795203229578252</v>
      </c>
      <c r="H66" s="16">
        <f t="shared" si="30"/>
        <v>0.17302327101126966</v>
      </c>
      <c r="I66" s="16">
        <f t="shared" si="30"/>
        <v>0.18932968415866547</v>
      </c>
      <c r="J66" s="16">
        <f t="shared" si="30"/>
        <v>0.1802099982493576</v>
      </c>
    </row>
    <row r="67" spans="1:10" ht="12.75">
      <c r="A67" s="6"/>
      <c r="B67" s="55" t="s">
        <v>55</v>
      </c>
      <c r="C67" s="19">
        <f aca="true" t="shared" si="31" ref="C67:J67">100*C32/C$34</f>
        <v>91.66440227299505</v>
      </c>
      <c r="D67" s="19">
        <f t="shared" si="31"/>
        <v>91.75113046154753</v>
      </c>
      <c r="E67" s="19">
        <f t="shared" si="31"/>
        <v>91.75643538097461</v>
      </c>
      <c r="F67" s="19">
        <f t="shared" si="31"/>
        <v>92.10016700600053</v>
      </c>
      <c r="G67" s="19">
        <f t="shared" si="31"/>
        <v>92.74171682731766</v>
      </c>
      <c r="H67" s="19">
        <f t="shared" si="31"/>
        <v>93.03768607475837</v>
      </c>
      <c r="I67" s="19">
        <f t="shared" si="31"/>
        <v>92.72487003404696</v>
      </c>
      <c r="J67" s="19">
        <f t="shared" si="31"/>
        <v>92.51853807586986</v>
      </c>
    </row>
    <row r="68" spans="1:10" ht="12.75">
      <c r="A68" s="3"/>
      <c r="B68" s="54" t="s">
        <v>56</v>
      </c>
      <c r="C68" s="45">
        <f aca="true" t="shared" si="32" ref="C68:J68">100*C33/C$34</f>
        <v>8.33559772700496</v>
      </c>
      <c r="D68" s="45">
        <f t="shared" si="32"/>
        <v>8.248869538452462</v>
      </c>
      <c r="E68" s="45">
        <f t="shared" si="32"/>
        <v>8.243564619025376</v>
      </c>
      <c r="F68" s="45">
        <f t="shared" si="32"/>
        <v>7.899832993999463</v>
      </c>
      <c r="G68" s="45">
        <f t="shared" si="32"/>
        <v>7.258283172682348</v>
      </c>
      <c r="H68" s="45">
        <f t="shared" si="32"/>
        <v>6.962313925241638</v>
      </c>
      <c r="I68" s="45">
        <f t="shared" si="32"/>
        <v>7.275129965953033</v>
      </c>
      <c r="J68" s="45">
        <f t="shared" si="32"/>
        <v>7.481461924130143</v>
      </c>
    </row>
    <row r="69" spans="1:10" ht="12.75">
      <c r="A69" s="2"/>
      <c r="B69" s="56" t="s">
        <v>57</v>
      </c>
      <c r="C69" s="46">
        <f aca="true" t="shared" si="33" ref="C69:J69">100*C34/C$34</f>
        <v>99.99999999999999</v>
      </c>
      <c r="D69" s="46">
        <f t="shared" si="33"/>
        <v>100</v>
      </c>
      <c r="E69" s="46">
        <f t="shared" si="33"/>
        <v>99.99999999999999</v>
      </c>
      <c r="F69" s="46">
        <f t="shared" si="33"/>
        <v>100</v>
      </c>
      <c r="G69" s="46">
        <f t="shared" si="33"/>
        <v>100</v>
      </c>
      <c r="H69" s="46">
        <f t="shared" si="33"/>
        <v>100</v>
      </c>
      <c r="I69" s="46">
        <f t="shared" si="33"/>
        <v>100</v>
      </c>
      <c r="J69" s="46">
        <f t="shared" si="33"/>
        <v>100</v>
      </c>
    </row>
  </sheetData>
  <sheetProtection/>
  <mergeCells count="8">
    <mergeCell ref="L2:T2"/>
    <mergeCell ref="L3:T3"/>
    <mergeCell ref="L37:T37"/>
    <mergeCell ref="L38:T38"/>
    <mergeCell ref="A2:J2"/>
    <mergeCell ref="A3:J3"/>
    <mergeCell ref="A37:J37"/>
    <mergeCell ref="A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ignoredErrors>
    <ignoredError sqref="C6:J6 C11:J11 C17:J17" formulaRange="1"/>
    <ignoredError sqref="C40:J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8515625" style="23" customWidth="1"/>
    <col min="2" max="2" width="37.421875" style="23" customWidth="1"/>
    <col min="3" max="3" width="11.57421875" style="23" customWidth="1"/>
    <col min="4" max="4" width="12.421875" style="23" customWidth="1"/>
    <col min="5" max="5" width="12.57421875" style="23" customWidth="1"/>
    <col min="6" max="6" width="12.421875" style="23" customWidth="1"/>
    <col min="7" max="8" width="12.140625" style="23" customWidth="1"/>
    <col min="9" max="9" width="11.7109375" style="23" customWidth="1"/>
    <col min="10" max="10" width="11.140625" style="23" customWidth="1"/>
    <col min="11" max="11" width="12.28125" style="23" customWidth="1"/>
    <col min="12" max="16384" width="9.140625" style="23" customWidth="1"/>
  </cols>
  <sheetData>
    <row r="1" spans="1:10" ht="15" customHeight="1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0"/>
    </row>
    <row r="3" spans="1:10" ht="14.25" customHeight="1">
      <c r="A3" s="30" t="s">
        <v>67</v>
      </c>
      <c r="B3" s="30"/>
      <c r="C3" s="30"/>
      <c r="D3" s="30"/>
      <c r="E3" s="30"/>
      <c r="F3" s="30"/>
      <c r="G3" s="30"/>
      <c r="I3" s="32"/>
      <c r="J3" s="33" t="s">
        <v>60</v>
      </c>
    </row>
    <row r="4" spans="1:11" ht="15.75" customHeight="1">
      <c r="A4" s="1"/>
      <c r="B4" s="50" t="s">
        <v>28</v>
      </c>
      <c r="C4" s="15" t="s">
        <v>20</v>
      </c>
      <c r="D4" s="11" t="s">
        <v>21</v>
      </c>
      <c r="E4" s="11" t="s">
        <v>22</v>
      </c>
      <c r="F4" s="15" t="s">
        <v>23</v>
      </c>
      <c r="G4" s="11" t="s">
        <v>24</v>
      </c>
      <c r="H4" s="15" t="s">
        <v>25</v>
      </c>
      <c r="I4" s="11" t="s">
        <v>26</v>
      </c>
      <c r="J4" s="15" t="s">
        <v>27</v>
      </c>
      <c r="K4" s="43"/>
    </row>
    <row r="5" spans="1:11" ht="15.75" customHeight="1">
      <c r="A5" s="3" t="s">
        <v>0</v>
      </c>
      <c r="B5" s="51" t="s">
        <v>29</v>
      </c>
      <c r="C5" s="25">
        <f>SUM(C6:C9)</f>
        <v>25234560.161028072</v>
      </c>
      <c r="D5" s="25">
        <f aca="true" t="shared" si="0" ref="D5:J5">SUM(D6:D9)</f>
        <v>26436338.289498884</v>
      </c>
      <c r="E5" s="25">
        <f t="shared" si="0"/>
        <v>27999284.063171845</v>
      </c>
      <c r="F5" s="25">
        <f t="shared" si="0"/>
        <v>29504235.796227876</v>
      </c>
      <c r="G5" s="25">
        <f t="shared" si="0"/>
        <v>30802622.422229156</v>
      </c>
      <c r="H5" s="25">
        <f t="shared" si="0"/>
        <v>32323672.813457854</v>
      </c>
      <c r="I5" s="25">
        <f t="shared" si="0"/>
        <v>33588777.39611431</v>
      </c>
      <c r="J5" s="25">
        <f t="shared" si="0"/>
        <v>34711276.92880784</v>
      </c>
      <c r="K5" s="35"/>
    </row>
    <row r="6" spans="1:11" ht="12.75">
      <c r="A6" s="3"/>
      <c r="B6" s="52" t="s">
        <v>30</v>
      </c>
      <c r="C6" s="3">
        <v>13296720.486916553</v>
      </c>
      <c r="D6" s="3">
        <v>14014478.520991642</v>
      </c>
      <c r="E6" s="3">
        <v>14904927.270665951</v>
      </c>
      <c r="F6" s="3">
        <v>15679337.748481652</v>
      </c>
      <c r="G6" s="3">
        <v>16372350.905427229</v>
      </c>
      <c r="H6" s="3">
        <v>17196814.904724233</v>
      </c>
      <c r="I6" s="3">
        <v>17818275.768506493</v>
      </c>
      <c r="J6" s="37">
        <v>18295699.533836875</v>
      </c>
      <c r="K6" s="35"/>
    </row>
    <row r="7" spans="1:11" ht="12.75">
      <c r="A7" s="3"/>
      <c r="B7" s="52" t="s">
        <v>31</v>
      </c>
      <c r="C7" s="3">
        <v>7167797.580702252</v>
      </c>
      <c r="D7" s="3">
        <v>7516316.629736367</v>
      </c>
      <c r="E7" s="3">
        <v>7886754.21281373</v>
      </c>
      <c r="F7" s="3">
        <v>8276692.0349407615</v>
      </c>
      <c r="G7" s="3">
        <v>8687237.875977732</v>
      </c>
      <c r="H7" s="3">
        <v>9119558.687544197</v>
      </c>
      <c r="I7" s="3">
        <v>9574892.161447927</v>
      </c>
      <c r="J7" s="37">
        <v>10054947.149007922</v>
      </c>
      <c r="K7" s="35"/>
    </row>
    <row r="8" spans="1:11" ht="12.75">
      <c r="A8" s="3"/>
      <c r="B8" s="52" t="s">
        <v>32</v>
      </c>
      <c r="C8" s="3">
        <v>2924235.6411615103</v>
      </c>
      <c r="D8" s="3">
        <v>3038500.3562434823</v>
      </c>
      <c r="E8" s="3">
        <v>3184482.7213255474</v>
      </c>
      <c r="F8" s="3">
        <v>3339085.1583319064</v>
      </c>
      <c r="G8" s="3">
        <v>3499684.4093088447</v>
      </c>
      <c r="H8" s="3">
        <v>3612827.303901919</v>
      </c>
      <c r="I8" s="3">
        <v>3739795.402274528</v>
      </c>
      <c r="J8" s="37">
        <v>3857005.8378726826</v>
      </c>
      <c r="K8" s="35"/>
    </row>
    <row r="9" spans="1:11" ht="12.75">
      <c r="A9" s="3"/>
      <c r="B9" s="52" t="s">
        <v>33</v>
      </c>
      <c r="C9" s="3">
        <v>1845806.4522477584</v>
      </c>
      <c r="D9" s="3">
        <v>1867042.7825273902</v>
      </c>
      <c r="E9" s="3">
        <v>2023119.8583666168</v>
      </c>
      <c r="F9" s="3">
        <v>2209120.854473557</v>
      </c>
      <c r="G9" s="3">
        <v>2243349.2315153526</v>
      </c>
      <c r="H9" s="3">
        <v>2394471.9172875066</v>
      </c>
      <c r="I9" s="3">
        <v>2455814.0638853614</v>
      </c>
      <c r="J9" s="37">
        <v>2503624.4080903577</v>
      </c>
      <c r="K9" s="35"/>
    </row>
    <row r="10" spans="1:11" ht="12.75">
      <c r="A10" s="3"/>
      <c r="B10" s="53" t="s">
        <v>34</v>
      </c>
      <c r="C10" s="4">
        <f>SUM(C11:C15)</f>
        <v>23103647.120260738</v>
      </c>
      <c r="D10" s="4">
        <f aca="true" t="shared" si="1" ref="D10:J10">SUM(D11:D15)</f>
        <v>25817954.892349873</v>
      </c>
      <c r="E10" s="4">
        <f t="shared" si="1"/>
        <v>28565773.988698058</v>
      </c>
      <c r="F10" s="4">
        <f t="shared" si="1"/>
        <v>31344128.062348634</v>
      </c>
      <c r="G10" s="4">
        <f t="shared" si="1"/>
        <v>34976981.71902041</v>
      </c>
      <c r="H10" s="4">
        <f t="shared" si="1"/>
        <v>37545171.57883987</v>
      </c>
      <c r="I10" s="4">
        <f t="shared" si="1"/>
        <v>39577999.51946143</v>
      </c>
      <c r="J10" s="4">
        <f t="shared" si="1"/>
        <v>41750203.58131143</v>
      </c>
      <c r="K10" s="35"/>
    </row>
    <row r="11" spans="1:11" ht="12.75">
      <c r="A11" s="3" t="s">
        <v>1</v>
      </c>
      <c r="B11" s="54" t="s">
        <v>35</v>
      </c>
      <c r="C11" s="3">
        <v>4055619.418655319</v>
      </c>
      <c r="D11" s="3">
        <v>4356708.614603818</v>
      </c>
      <c r="E11" s="3">
        <v>4588623.868142796</v>
      </c>
      <c r="F11" s="3">
        <v>4659195.197449133</v>
      </c>
      <c r="G11" s="3">
        <v>5485112.361786047</v>
      </c>
      <c r="H11" s="3">
        <v>5887451.68806161</v>
      </c>
      <c r="I11" s="3">
        <v>6442881.287681444</v>
      </c>
      <c r="J11" s="37">
        <v>7146141.449093597</v>
      </c>
      <c r="K11" s="35"/>
    </row>
    <row r="12" spans="1:11" ht="15.75" customHeight="1">
      <c r="A12" s="3" t="s">
        <v>2</v>
      </c>
      <c r="B12" s="54" t="s">
        <v>36</v>
      </c>
      <c r="C12" s="3">
        <v>7411671.645308483</v>
      </c>
      <c r="D12" s="3">
        <v>8213364.296581875</v>
      </c>
      <c r="E12" s="3">
        <v>8889817.98324043</v>
      </c>
      <c r="F12" s="3">
        <v>9623500.662846843</v>
      </c>
      <c r="G12" s="3">
        <v>10184558.417162903</v>
      </c>
      <c r="H12" s="3">
        <v>10646278.520916093</v>
      </c>
      <c r="I12" s="3">
        <v>11155761.849317519</v>
      </c>
      <c r="J12" s="37">
        <v>11624144.028877828</v>
      </c>
      <c r="K12" s="35"/>
    </row>
    <row r="13" spans="1:11" ht="15.75" customHeight="1">
      <c r="A13" s="3" t="s">
        <v>3</v>
      </c>
      <c r="B13" s="54" t="s">
        <v>37</v>
      </c>
      <c r="C13" s="3">
        <v>798801.1929011322</v>
      </c>
      <c r="D13" s="3">
        <v>869262.4541241706</v>
      </c>
      <c r="E13" s="3">
        <v>877666.6289444409</v>
      </c>
      <c r="F13" s="3">
        <v>928174.4912723419</v>
      </c>
      <c r="G13" s="3">
        <v>994879.1611320791</v>
      </c>
      <c r="H13" s="3">
        <v>1049610.1183349537</v>
      </c>
      <c r="I13" s="3">
        <v>1154204.3374160272</v>
      </c>
      <c r="J13" s="37">
        <v>1242131.964966849</v>
      </c>
      <c r="K13" s="35"/>
    </row>
    <row r="14" spans="1:11" ht="12.75">
      <c r="A14" s="3" t="s">
        <v>4</v>
      </c>
      <c r="B14" s="54" t="s">
        <v>38</v>
      </c>
      <c r="C14" s="3">
        <v>390758.0858041245</v>
      </c>
      <c r="D14" s="3">
        <v>417899.0640407878</v>
      </c>
      <c r="E14" s="3">
        <v>444660.05729730957</v>
      </c>
      <c r="F14" s="3">
        <v>477510.2379185237</v>
      </c>
      <c r="G14" s="3">
        <v>510410.61729430855</v>
      </c>
      <c r="H14" s="3">
        <v>540159.1648477805</v>
      </c>
      <c r="I14" s="3">
        <v>575212.9782452493</v>
      </c>
      <c r="J14" s="37">
        <v>606754.2021249272</v>
      </c>
      <c r="K14" s="35"/>
    </row>
    <row r="15" spans="1:11" ht="12.75">
      <c r="A15" s="3" t="s">
        <v>5</v>
      </c>
      <c r="B15" s="54" t="s">
        <v>39</v>
      </c>
      <c r="C15" s="3">
        <v>10446796.77759168</v>
      </c>
      <c r="D15" s="3">
        <v>11960720.462999221</v>
      </c>
      <c r="E15" s="3">
        <v>13765005.45107308</v>
      </c>
      <c r="F15" s="3">
        <v>15655747.472861791</v>
      </c>
      <c r="G15" s="3">
        <v>17802021.161645077</v>
      </c>
      <c r="H15" s="3">
        <v>19421672.086679436</v>
      </c>
      <c r="I15" s="3">
        <v>20249939.06680119</v>
      </c>
      <c r="J15" s="37">
        <v>21131031.936248224</v>
      </c>
      <c r="K15" s="35"/>
    </row>
    <row r="16" spans="1:11" ht="12.75">
      <c r="A16" s="3"/>
      <c r="B16" s="51" t="s">
        <v>40</v>
      </c>
      <c r="C16" s="4">
        <f>SUM(C17:C30)</f>
        <v>38146528.85642389</v>
      </c>
      <c r="D16" s="4">
        <f aca="true" t="shared" si="2" ref="D16:J16">SUM(D17:D30)</f>
        <v>40549564.02306152</v>
      </c>
      <c r="E16" s="4">
        <f t="shared" si="2"/>
        <v>42688390.31191993</v>
      </c>
      <c r="F16" s="4">
        <f t="shared" si="2"/>
        <v>45407431.712712534</v>
      </c>
      <c r="G16" s="4">
        <f t="shared" si="2"/>
        <v>48111192.26330186</v>
      </c>
      <c r="H16" s="4">
        <f t="shared" si="2"/>
        <v>50177656.85131478</v>
      </c>
      <c r="I16" s="4">
        <f t="shared" si="2"/>
        <v>52663977.594745465</v>
      </c>
      <c r="J16" s="4">
        <f t="shared" si="2"/>
        <v>55408589.71686816</v>
      </c>
      <c r="K16" s="35"/>
    </row>
    <row r="17" spans="1:11" ht="12.75">
      <c r="A17" s="3" t="s">
        <v>6</v>
      </c>
      <c r="B17" s="54" t="s">
        <v>41</v>
      </c>
      <c r="C17" s="3">
        <v>8747862.12112022</v>
      </c>
      <c r="D17" s="3">
        <v>9260703.278553206</v>
      </c>
      <c r="E17" s="3">
        <v>9820626.522802804</v>
      </c>
      <c r="F17" s="3">
        <v>10434333.306211637</v>
      </c>
      <c r="G17" s="3">
        <v>10961777.022490636</v>
      </c>
      <c r="H17" s="3">
        <v>11197265.998955045</v>
      </c>
      <c r="I17" s="3">
        <v>11623456.093320286</v>
      </c>
      <c r="J17" s="37">
        <v>12046448.258819077</v>
      </c>
      <c r="K17" s="35"/>
    </row>
    <row r="18" spans="1:11" ht="12.75">
      <c r="A18" s="3" t="s">
        <v>7</v>
      </c>
      <c r="B18" s="54" t="s">
        <v>42</v>
      </c>
      <c r="C18" s="3">
        <v>6929894.863826787</v>
      </c>
      <c r="D18" s="3">
        <v>7324856.28275538</v>
      </c>
      <c r="E18" s="3">
        <v>7815844.63111337</v>
      </c>
      <c r="F18" s="3">
        <v>8736560.600132298</v>
      </c>
      <c r="G18" s="3">
        <v>9493190.662131522</v>
      </c>
      <c r="H18" s="3">
        <v>10293275.60961615</v>
      </c>
      <c r="I18" s="3">
        <v>10658343.973610902</v>
      </c>
      <c r="J18" s="37">
        <v>11061950.350988038</v>
      </c>
      <c r="K18" s="35"/>
    </row>
    <row r="19" spans="1:11" ht="12.75">
      <c r="A19" s="3" t="s">
        <v>8</v>
      </c>
      <c r="B19" s="54" t="s">
        <v>43</v>
      </c>
      <c r="C19" s="3">
        <v>1421916.0998780315</v>
      </c>
      <c r="D19" s="3">
        <v>1480052.0974233225</v>
      </c>
      <c r="E19" s="3">
        <v>1525618.5103886211</v>
      </c>
      <c r="F19" s="3">
        <v>1604390.7414166634</v>
      </c>
      <c r="G19" s="3">
        <v>1645950.1404740287</v>
      </c>
      <c r="H19" s="3">
        <v>1419653.8535934782</v>
      </c>
      <c r="I19" s="3">
        <v>1514711.2723232007</v>
      </c>
      <c r="J19" s="37">
        <v>1651098.6299014678</v>
      </c>
      <c r="K19" s="35"/>
    </row>
    <row r="20" spans="1:11" ht="12.75">
      <c r="A20" s="3" t="s">
        <v>9</v>
      </c>
      <c r="B20" s="54" t="s">
        <v>44</v>
      </c>
      <c r="C20" s="3">
        <v>1681098.0098122354</v>
      </c>
      <c r="D20" s="3">
        <v>1718547.6263124305</v>
      </c>
      <c r="E20" s="3">
        <v>1824471.7717286737</v>
      </c>
      <c r="F20" s="3">
        <v>1989717.253553557</v>
      </c>
      <c r="G20" s="3">
        <v>2133312.4139640997</v>
      </c>
      <c r="H20" s="3">
        <v>2313032.1220013816</v>
      </c>
      <c r="I20" s="3">
        <v>2524609.7203840055</v>
      </c>
      <c r="J20" s="37">
        <v>2712410.7142862305</v>
      </c>
      <c r="K20" s="35"/>
    </row>
    <row r="21" spans="1:11" ht="12.75">
      <c r="A21" s="5" t="s">
        <v>10</v>
      </c>
      <c r="B21" s="54" t="s">
        <v>45</v>
      </c>
      <c r="C21" s="3">
        <v>4189021.458113836</v>
      </c>
      <c r="D21" s="3">
        <v>4235515.299950308</v>
      </c>
      <c r="E21" s="3">
        <v>4115392.914374096</v>
      </c>
      <c r="F21" s="3">
        <v>4094972.3011495476</v>
      </c>
      <c r="G21" s="3">
        <v>4281167.003830171</v>
      </c>
      <c r="H21" s="3">
        <v>4412967.495244712</v>
      </c>
      <c r="I21" s="3">
        <v>4599676.829406198</v>
      </c>
      <c r="J21" s="37">
        <v>5024141.277603464</v>
      </c>
      <c r="K21" s="35"/>
    </row>
    <row r="22" spans="1:11" ht="12.75">
      <c r="A22" s="3" t="s">
        <v>11</v>
      </c>
      <c r="B22" s="54" t="s">
        <v>46</v>
      </c>
      <c r="C22" s="3">
        <v>2949597.616981277</v>
      </c>
      <c r="D22" s="3">
        <v>3077086.1204349836</v>
      </c>
      <c r="E22" s="3">
        <v>3211894.932795153</v>
      </c>
      <c r="F22" s="3">
        <v>3354517.6882281364</v>
      </c>
      <c r="G22" s="3">
        <v>3505484.7753592404</v>
      </c>
      <c r="H22" s="3">
        <v>3663972.284967535</v>
      </c>
      <c r="I22" s="3">
        <v>3827459.8943816815</v>
      </c>
      <c r="J22" s="37">
        <v>3997459.823337999</v>
      </c>
      <c r="K22" s="35"/>
    </row>
    <row r="23" spans="1:11" ht="12.75">
      <c r="A23" s="3" t="s">
        <v>12</v>
      </c>
      <c r="B23" s="54" t="s">
        <v>47</v>
      </c>
      <c r="C23" s="3">
        <v>518122.7245085931</v>
      </c>
      <c r="D23" s="3">
        <v>606206.683556939</v>
      </c>
      <c r="E23" s="3">
        <v>694290.6426052843</v>
      </c>
      <c r="F23" s="3">
        <v>763332.1460617259</v>
      </c>
      <c r="G23" s="3">
        <v>821635.5704933</v>
      </c>
      <c r="H23" s="3">
        <v>881833.3622237735</v>
      </c>
      <c r="I23" s="3">
        <v>942012.5055805582</v>
      </c>
      <c r="J23" s="37">
        <v>996609.0798242567</v>
      </c>
      <c r="K23" s="35"/>
    </row>
    <row r="24" spans="1:11" ht="12.75">
      <c r="A24" s="3" t="s">
        <v>13</v>
      </c>
      <c r="B24" s="54" t="s">
        <v>48</v>
      </c>
      <c r="C24" s="3">
        <v>2183916.997240253</v>
      </c>
      <c r="D24" s="3">
        <v>2611497.6983909365</v>
      </c>
      <c r="E24" s="3">
        <v>2892462.884400584</v>
      </c>
      <c r="F24" s="3">
        <v>3054288.1917848685</v>
      </c>
      <c r="G24" s="3">
        <v>3311752.889436379</v>
      </c>
      <c r="H24" s="3">
        <v>3569799.774716643</v>
      </c>
      <c r="I24" s="3">
        <v>3817046.8646715274</v>
      </c>
      <c r="J24" s="37">
        <v>3993799.0799665004</v>
      </c>
      <c r="K24" s="35"/>
    </row>
    <row r="25" spans="1:11" ht="12.75">
      <c r="A25" s="5" t="s">
        <v>14</v>
      </c>
      <c r="B25" s="54" t="s">
        <v>49</v>
      </c>
      <c r="C25" s="3">
        <v>4548604.357015444</v>
      </c>
      <c r="D25" s="3">
        <v>4793820.046692507</v>
      </c>
      <c r="E25" s="3">
        <v>4907113.349886206</v>
      </c>
      <c r="F25" s="3">
        <v>5064968.477701206</v>
      </c>
      <c r="G25" s="3">
        <v>5238490.600189405</v>
      </c>
      <c r="H25" s="3">
        <v>5438145.684481304</v>
      </c>
      <c r="I25" s="3">
        <v>5713411.30358666</v>
      </c>
      <c r="J25" s="37">
        <v>6024202.787066571</v>
      </c>
      <c r="K25" s="35"/>
    </row>
    <row r="26" spans="1:11" ht="12.75">
      <c r="A26" s="5" t="s">
        <v>15</v>
      </c>
      <c r="B26" s="54" t="s">
        <v>50</v>
      </c>
      <c r="C26" s="3">
        <v>2413305.9378196443</v>
      </c>
      <c r="D26" s="3">
        <v>2665336.375298725</v>
      </c>
      <c r="E26" s="3">
        <v>2859170.6846780004</v>
      </c>
      <c r="F26" s="3">
        <v>3046789.3528533564</v>
      </c>
      <c r="G26" s="3">
        <v>3257405.703844142</v>
      </c>
      <c r="H26" s="3">
        <v>3365354.610430143</v>
      </c>
      <c r="I26" s="3">
        <v>3537610.6642710203</v>
      </c>
      <c r="J26" s="37">
        <v>3724729.4155659853</v>
      </c>
      <c r="K26" s="35"/>
    </row>
    <row r="27" spans="1:11" ht="12.75">
      <c r="A27" s="5" t="s">
        <v>16</v>
      </c>
      <c r="B27" s="54" t="s">
        <v>51</v>
      </c>
      <c r="C27" s="3">
        <v>1419089.905085585</v>
      </c>
      <c r="D27" s="3">
        <v>1497896.4476067214</v>
      </c>
      <c r="E27" s="3">
        <v>1611999.183752837</v>
      </c>
      <c r="F27" s="3">
        <v>1746730.9417478426</v>
      </c>
      <c r="G27" s="3">
        <v>1833513.9999999998</v>
      </c>
      <c r="H27" s="3">
        <v>1953479.406170486</v>
      </c>
      <c r="I27" s="3">
        <v>2065348.955785574</v>
      </c>
      <c r="J27" s="37">
        <v>2176986.169972489</v>
      </c>
      <c r="K27" s="35"/>
    </row>
    <row r="28" spans="1:11" ht="12.75">
      <c r="A28" s="3" t="s">
        <v>17</v>
      </c>
      <c r="B28" s="54" t="s">
        <v>52</v>
      </c>
      <c r="C28" s="3">
        <v>248510.0568527566</v>
      </c>
      <c r="D28" s="3">
        <v>280130.57039669936</v>
      </c>
      <c r="E28" s="3">
        <v>307906.75338782615</v>
      </c>
      <c r="F28" s="3">
        <v>350027.2867923695</v>
      </c>
      <c r="G28" s="3">
        <v>389225.17547535757</v>
      </c>
      <c r="H28" s="3">
        <v>372119.5387627525</v>
      </c>
      <c r="I28" s="3">
        <v>444487.97690505534</v>
      </c>
      <c r="J28" s="37">
        <v>528722.0213651147</v>
      </c>
      <c r="K28" s="35"/>
    </row>
    <row r="29" spans="1:11" ht="12.75">
      <c r="A29" s="3" t="s">
        <v>18</v>
      </c>
      <c r="B29" s="54" t="s">
        <v>53</v>
      </c>
      <c r="C29" s="3">
        <v>717898.0554249497</v>
      </c>
      <c r="D29" s="3">
        <v>814528.7956388894</v>
      </c>
      <c r="E29" s="3">
        <v>912404.2934495676</v>
      </c>
      <c r="F29" s="3">
        <v>971689.969673543</v>
      </c>
      <c r="G29" s="3">
        <v>1037083.2580244384</v>
      </c>
      <c r="H29" s="3">
        <v>1089265.4047818012</v>
      </c>
      <c r="I29" s="3">
        <v>1181814.2567138937</v>
      </c>
      <c r="J29" s="37">
        <v>1249425.4261717813</v>
      </c>
      <c r="K29" s="35"/>
    </row>
    <row r="30" spans="1:11" ht="12.75">
      <c r="A30" s="3" t="s">
        <v>19</v>
      </c>
      <c r="B30" s="54" t="s">
        <v>54</v>
      </c>
      <c r="C30" s="3">
        <v>177690.65274428081</v>
      </c>
      <c r="D30" s="3">
        <v>183386.70005047577</v>
      </c>
      <c r="E30" s="3">
        <v>189193.23655690643</v>
      </c>
      <c r="F30" s="3">
        <v>195113.45540577944</v>
      </c>
      <c r="G30" s="3">
        <v>201203.04758913346</v>
      </c>
      <c r="H30" s="3">
        <v>207491.70536956273</v>
      </c>
      <c r="I30" s="3">
        <v>213987.2838048971</v>
      </c>
      <c r="J30" s="83">
        <v>220606.6819991949</v>
      </c>
      <c r="K30" s="35"/>
    </row>
    <row r="31" spans="1:11" ht="12.75">
      <c r="A31" s="6"/>
      <c r="B31" s="55" t="s">
        <v>55</v>
      </c>
      <c r="C31" s="6">
        <f>C5+C10+C16</f>
        <v>86484736.1377127</v>
      </c>
      <c r="D31" s="6">
        <f aca="true" t="shared" si="3" ref="D31:J31">D5+D10+D16</f>
        <v>92803857.20491028</v>
      </c>
      <c r="E31" s="6">
        <f t="shared" si="3"/>
        <v>99253448.36378983</v>
      </c>
      <c r="F31" s="6">
        <f t="shared" si="3"/>
        <v>106255795.57128903</v>
      </c>
      <c r="G31" s="6">
        <f t="shared" si="3"/>
        <v>113890796.40455142</v>
      </c>
      <c r="H31" s="6">
        <f t="shared" si="3"/>
        <v>120046501.2436125</v>
      </c>
      <c r="I31" s="6">
        <f t="shared" si="3"/>
        <v>125830754.5103212</v>
      </c>
      <c r="J31" s="6">
        <f t="shared" si="3"/>
        <v>131870070.22698742</v>
      </c>
      <c r="K31" s="35"/>
    </row>
    <row r="32" spans="1:11" ht="12.75">
      <c r="A32" s="3"/>
      <c r="B32" s="54" t="s">
        <v>56</v>
      </c>
      <c r="C32" s="3">
        <v>7864579.414231252</v>
      </c>
      <c r="D32" s="3">
        <v>8024535.4765009675</v>
      </c>
      <c r="E32" s="3">
        <v>8393239.695124261</v>
      </c>
      <c r="F32" s="3">
        <v>8924996.800069492</v>
      </c>
      <c r="G32" s="3">
        <v>9303082.836615026</v>
      </c>
      <c r="H32" s="3">
        <v>9093315.409888266</v>
      </c>
      <c r="I32" s="3">
        <v>9647434.475620575</v>
      </c>
      <c r="J32" s="37">
        <v>10002659.823994748</v>
      </c>
      <c r="K32" s="35"/>
    </row>
    <row r="33" spans="1:11" ht="12.75">
      <c r="A33" s="2"/>
      <c r="B33" s="56" t="s">
        <v>57</v>
      </c>
      <c r="C33" s="7">
        <f>C31+C32</f>
        <v>94349315.55194396</v>
      </c>
      <c r="D33" s="7">
        <f aca="true" t="shared" si="4" ref="D33:J33">D31+D32</f>
        <v>100828392.68141125</v>
      </c>
      <c r="E33" s="7">
        <f t="shared" si="4"/>
        <v>107646688.0589141</v>
      </c>
      <c r="F33" s="7">
        <f t="shared" si="4"/>
        <v>115180792.37135853</v>
      </c>
      <c r="G33" s="7">
        <f t="shared" si="4"/>
        <v>123193879.24116644</v>
      </c>
      <c r="H33" s="7">
        <f t="shared" si="4"/>
        <v>129139816.65350077</v>
      </c>
      <c r="I33" s="7">
        <f t="shared" si="4"/>
        <v>135478188.98594177</v>
      </c>
      <c r="J33" s="7">
        <f t="shared" si="4"/>
        <v>141872730.05098218</v>
      </c>
      <c r="K33" s="35"/>
    </row>
    <row r="34" spans="1:10" ht="12.75">
      <c r="A34" s="8"/>
      <c r="B34" s="8"/>
      <c r="C34" s="29"/>
      <c r="D34" s="29"/>
      <c r="E34" s="41"/>
      <c r="F34" s="41"/>
      <c r="G34" s="41"/>
      <c r="H34" s="41"/>
      <c r="I34" s="41"/>
      <c r="J34" s="41"/>
    </row>
    <row r="35" spans="2:11" ht="12.75">
      <c r="B35" s="8"/>
      <c r="C35" s="18"/>
      <c r="D35" s="18"/>
      <c r="E35" s="28"/>
      <c r="F35" s="28"/>
      <c r="G35" s="21"/>
      <c r="H35" s="21"/>
      <c r="I35" s="21"/>
      <c r="J35" s="21"/>
      <c r="K35" s="21"/>
    </row>
    <row r="36" spans="1:11" ht="15">
      <c r="A36" s="89" t="s">
        <v>66</v>
      </c>
      <c r="B36" s="89"/>
      <c r="C36" s="89"/>
      <c r="D36" s="89"/>
      <c r="E36" s="89"/>
      <c r="F36" s="89"/>
      <c r="G36" s="89"/>
      <c r="H36" s="89"/>
      <c r="I36" s="89"/>
      <c r="J36" s="90"/>
      <c r="K36" s="21"/>
    </row>
    <row r="37" spans="1:11" ht="15">
      <c r="A37" s="91" t="s">
        <v>65</v>
      </c>
      <c r="B37" s="91"/>
      <c r="C37" s="91"/>
      <c r="D37" s="91"/>
      <c r="E37" s="91"/>
      <c r="F37" s="91"/>
      <c r="G37" s="91"/>
      <c r="H37" s="91"/>
      <c r="I37" s="91"/>
      <c r="J37" s="90"/>
      <c r="K37" s="21"/>
    </row>
    <row r="38" spans="1:11" ht="12.75">
      <c r="A38" s="30" t="s">
        <v>68</v>
      </c>
      <c r="B38" s="30"/>
      <c r="C38" s="30"/>
      <c r="D38" s="30"/>
      <c r="E38" s="30"/>
      <c r="F38" s="30"/>
      <c r="G38" s="30"/>
      <c r="I38" s="32"/>
      <c r="J38" s="33" t="s">
        <v>64</v>
      </c>
      <c r="K38" s="21"/>
    </row>
    <row r="39" spans="1:10" ht="12.75">
      <c r="A39" s="1"/>
      <c r="B39" s="50" t="s">
        <v>28</v>
      </c>
      <c r="C39" s="15" t="s">
        <v>20</v>
      </c>
      <c r="D39" s="11" t="s">
        <v>21</v>
      </c>
      <c r="E39" s="11" t="s">
        <v>22</v>
      </c>
      <c r="F39" s="15" t="s">
        <v>23</v>
      </c>
      <c r="G39" s="11" t="s">
        <v>24</v>
      </c>
      <c r="H39" s="15" t="s">
        <v>25</v>
      </c>
      <c r="I39" s="11" t="s">
        <v>26</v>
      </c>
      <c r="J39" s="15" t="s">
        <v>27</v>
      </c>
    </row>
    <row r="40" spans="1:10" ht="12.75">
      <c r="A40" s="3" t="s">
        <v>0</v>
      </c>
      <c r="B40" s="51" t="s">
        <v>29</v>
      </c>
      <c r="C40" s="25"/>
      <c r="D40" s="19">
        <f>100*D5/C5-100</f>
        <v>4.762429464995478</v>
      </c>
      <c r="E40" s="19">
        <f aca="true" t="shared" si="5" ref="E40:J40">100*E5/D5-100</f>
        <v>5.912111414816465</v>
      </c>
      <c r="F40" s="19">
        <f t="shared" si="5"/>
        <v>5.37496505146548</v>
      </c>
      <c r="G40" s="19">
        <f t="shared" si="5"/>
        <v>4.400678719383336</v>
      </c>
      <c r="H40" s="19">
        <f t="shared" si="5"/>
        <v>4.938054852534279</v>
      </c>
      <c r="I40" s="19">
        <f t="shared" si="5"/>
        <v>3.913863965761138</v>
      </c>
      <c r="J40" s="19">
        <f t="shared" si="5"/>
        <v>3.3418886298117627</v>
      </c>
    </row>
    <row r="41" spans="1:10" ht="12.75">
      <c r="A41" s="3"/>
      <c r="B41" s="52" t="s">
        <v>30</v>
      </c>
      <c r="C41" s="3"/>
      <c r="D41" s="16">
        <f aca="true" t="shared" si="6" ref="D41:J41">100*D6/C6-100</f>
        <v>5.398007988370779</v>
      </c>
      <c r="E41" s="16">
        <f t="shared" si="6"/>
        <v>6.3537772621403406</v>
      </c>
      <c r="F41" s="16">
        <f t="shared" si="6"/>
        <v>5.195667605435432</v>
      </c>
      <c r="G41" s="16">
        <f t="shared" si="6"/>
        <v>4.419913443172604</v>
      </c>
      <c r="H41" s="16">
        <f t="shared" si="6"/>
        <v>5.03570931297169</v>
      </c>
      <c r="I41" s="16">
        <f t="shared" si="6"/>
        <v>3.6138137627540345</v>
      </c>
      <c r="J41" s="16">
        <f t="shared" si="6"/>
        <v>2.679404963381586</v>
      </c>
    </row>
    <row r="42" spans="1:10" ht="12.75">
      <c r="A42" s="3"/>
      <c r="B42" s="52" t="s">
        <v>31</v>
      </c>
      <c r="C42" s="3"/>
      <c r="D42" s="16">
        <f aca="true" t="shared" si="7" ref="D42:J42">100*D7/C7-100</f>
        <v>4.862289219389041</v>
      </c>
      <c r="E42" s="16">
        <f t="shared" si="7"/>
        <v>4.928445691228902</v>
      </c>
      <c r="F42" s="16">
        <f t="shared" si="7"/>
        <v>4.94421166940252</v>
      </c>
      <c r="G42" s="16">
        <f t="shared" si="7"/>
        <v>4.960264793033446</v>
      </c>
      <c r="H42" s="16">
        <f t="shared" si="7"/>
        <v>4.976504819350396</v>
      </c>
      <c r="I42" s="16">
        <f t="shared" si="7"/>
        <v>4.992933205481108</v>
      </c>
      <c r="J42" s="16">
        <f t="shared" si="7"/>
        <v>5.01368557959195</v>
      </c>
    </row>
    <row r="43" spans="1:10" ht="12.75">
      <c r="A43" s="3"/>
      <c r="B43" s="52" t="s">
        <v>32</v>
      </c>
      <c r="C43" s="3"/>
      <c r="D43" s="16">
        <f aca="true" t="shared" si="8" ref="D43:J43">100*D8/C8-100</f>
        <v>3.9075070925743205</v>
      </c>
      <c r="E43" s="16">
        <f t="shared" si="8"/>
        <v>4.8044215226798315</v>
      </c>
      <c r="F43" s="16">
        <f t="shared" si="8"/>
        <v>4.854868138270362</v>
      </c>
      <c r="G43" s="16">
        <f t="shared" si="8"/>
        <v>4.80967820111448</v>
      </c>
      <c r="H43" s="16">
        <f t="shared" si="8"/>
        <v>3.2329456419591622</v>
      </c>
      <c r="I43" s="16">
        <f t="shared" si="8"/>
        <v>3.514369431261798</v>
      </c>
      <c r="J43" s="16">
        <f t="shared" si="8"/>
        <v>3.134140320266397</v>
      </c>
    </row>
    <row r="44" spans="1:10" ht="12.75">
      <c r="A44" s="3"/>
      <c r="B44" s="52" t="s">
        <v>33</v>
      </c>
      <c r="C44" s="3"/>
      <c r="D44" s="16">
        <f aca="true" t="shared" si="9" ref="D44:J46">100*D9/C9-100</f>
        <v>1.1505177183539956</v>
      </c>
      <c r="E44" s="16">
        <f t="shared" si="9"/>
        <v>8.359587541317453</v>
      </c>
      <c r="F44" s="16">
        <f t="shared" si="9"/>
        <v>9.19377046978866</v>
      </c>
      <c r="G44" s="16">
        <f t="shared" si="9"/>
        <v>1.5494117025097154</v>
      </c>
      <c r="H44" s="16">
        <f t="shared" si="9"/>
        <v>6.736476142418212</v>
      </c>
      <c r="I44" s="16">
        <f t="shared" si="9"/>
        <v>2.561823596884949</v>
      </c>
      <c r="J44" s="16">
        <f t="shared" si="9"/>
        <v>1.9468226405282252</v>
      </c>
    </row>
    <row r="45" spans="1:10" ht="12.75">
      <c r="A45" s="3"/>
      <c r="B45" s="53" t="s">
        <v>34</v>
      </c>
      <c r="C45" s="4"/>
      <c r="D45" s="19">
        <f>100*D10/C10-100</f>
        <v>11.74839521206512</v>
      </c>
      <c r="E45" s="19">
        <f t="shared" si="9"/>
        <v>10.643054834534524</v>
      </c>
      <c r="F45" s="19">
        <f t="shared" si="9"/>
        <v>9.726164166774623</v>
      </c>
      <c r="G45" s="19">
        <f t="shared" si="9"/>
        <v>11.59022082045297</v>
      </c>
      <c r="H45" s="19">
        <f t="shared" si="9"/>
        <v>7.342514229645161</v>
      </c>
      <c r="I45" s="19">
        <f t="shared" si="9"/>
        <v>5.414352512287479</v>
      </c>
      <c r="J45" s="19">
        <f t="shared" si="9"/>
        <v>5.48841297747218</v>
      </c>
    </row>
    <row r="46" spans="1:10" ht="12.75">
      <c r="A46" s="3" t="s">
        <v>1</v>
      </c>
      <c r="B46" s="54" t="s">
        <v>35</v>
      </c>
      <c r="C46" s="3"/>
      <c r="D46" s="16">
        <f t="shared" si="9"/>
        <v>7.424000254154237</v>
      </c>
      <c r="E46" s="16">
        <f t="shared" si="9"/>
        <v>5.323175682706676</v>
      </c>
      <c r="F46" s="16">
        <f t="shared" si="9"/>
        <v>1.5379628257676359</v>
      </c>
      <c r="G46" s="16">
        <f t="shared" si="9"/>
        <v>17.726605762065873</v>
      </c>
      <c r="H46" s="16">
        <f t="shared" si="9"/>
        <v>7.3351154860308725</v>
      </c>
      <c r="I46" s="16">
        <f t="shared" si="9"/>
        <v>9.434125816201885</v>
      </c>
      <c r="J46" s="16">
        <f t="shared" si="9"/>
        <v>10.915305280523498</v>
      </c>
    </row>
    <row r="47" spans="1:10" ht="12.75">
      <c r="A47" s="3" t="s">
        <v>2</v>
      </c>
      <c r="B47" s="54" t="s">
        <v>36</v>
      </c>
      <c r="C47" s="3"/>
      <c r="D47" s="16">
        <f aca="true" t="shared" si="10" ref="D47:J47">100*D12/C12-100</f>
        <v>10.81662396337883</v>
      </c>
      <c r="E47" s="16">
        <f t="shared" si="10"/>
        <v>8.23601221414313</v>
      </c>
      <c r="F47" s="16">
        <f t="shared" si="10"/>
        <v>8.253067509251508</v>
      </c>
      <c r="G47" s="16">
        <f t="shared" si="10"/>
        <v>5.830079655754773</v>
      </c>
      <c r="H47" s="16">
        <f t="shared" si="10"/>
        <v>4.533530908665668</v>
      </c>
      <c r="I47" s="16">
        <f t="shared" si="10"/>
        <v>4.785553256008427</v>
      </c>
      <c r="J47" s="16">
        <f t="shared" si="10"/>
        <v>4.198567394023058</v>
      </c>
    </row>
    <row r="48" spans="1:10" ht="12.75">
      <c r="A48" s="3" t="s">
        <v>3</v>
      </c>
      <c r="B48" s="54" t="s">
        <v>37</v>
      </c>
      <c r="C48" s="3"/>
      <c r="D48" s="16">
        <f aca="true" t="shared" si="11" ref="D48:J48">100*D13/C13-100</f>
        <v>8.820875813559212</v>
      </c>
      <c r="E48" s="16">
        <f t="shared" si="11"/>
        <v>0.9668167284112172</v>
      </c>
      <c r="F48" s="16">
        <f t="shared" si="11"/>
        <v>5.754788966813777</v>
      </c>
      <c r="G48" s="16">
        <f t="shared" si="11"/>
        <v>7.186651915880418</v>
      </c>
      <c r="H48" s="16">
        <f t="shared" si="11"/>
        <v>5.501266821248507</v>
      </c>
      <c r="I48" s="16">
        <f t="shared" si="11"/>
        <v>9.965054381049256</v>
      </c>
      <c r="J48" s="16">
        <f t="shared" si="11"/>
        <v>7.618029555119293</v>
      </c>
    </row>
    <row r="49" spans="1:10" ht="12.75">
      <c r="A49" s="3" t="s">
        <v>4</v>
      </c>
      <c r="B49" s="54" t="s">
        <v>38</v>
      </c>
      <c r="C49" s="3"/>
      <c r="D49" s="16">
        <f aca="true" t="shared" si="12" ref="D49:J49">100*D14/C14-100</f>
        <v>6.945724022782812</v>
      </c>
      <c r="E49" s="16">
        <f t="shared" si="12"/>
        <v>6.4036978206560065</v>
      </c>
      <c r="F49" s="16">
        <f t="shared" si="12"/>
        <v>7.387706649632747</v>
      </c>
      <c r="G49" s="16">
        <f t="shared" si="12"/>
        <v>6.889984080592328</v>
      </c>
      <c r="H49" s="16">
        <f t="shared" si="12"/>
        <v>5.828355944311909</v>
      </c>
      <c r="I49" s="16">
        <f t="shared" si="12"/>
        <v>6.489534137099582</v>
      </c>
      <c r="J49" s="16">
        <f t="shared" si="12"/>
        <v>5.4833992056121446</v>
      </c>
    </row>
    <row r="50" spans="1:10" ht="12.75">
      <c r="A50" s="3" t="s">
        <v>5</v>
      </c>
      <c r="B50" s="54" t="s">
        <v>39</v>
      </c>
      <c r="C50" s="3"/>
      <c r="D50" s="16">
        <f aca="true" t="shared" si="13" ref="D50:J52">100*D15/C15-100</f>
        <v>14.491750128181863</v>
      </c>
      <c r="E50" s="16">
        <f t="shared" si="13"/>
        <v>15.085086167304539</v>
      </c>
      <c r="F50" s="16">
        <f t="shared" si="13"/>
        <v>13.735861046399464</v>
      </c>
      <c r="G50" s="16">
        <f t="shared" si="13"/>
        <v>13.709174170723628</v>
      </c>
      <c r="H50" s="16">
        <f t="shared" si="13"/>
        <v>9.098129422090238</v>
      </c>
      <c r="I50" s="16">
        <f t="shared" si="13"/>
        <v>4.264653302893677</v>
      </c>
      <c r="J50" s="16">
        <f t="shared" si="13"/>
        <v>4.351088991134517</v>
      </c>
    </row>
    <row r="51" spans="1:10" ht="12.75">
      <c r="A51" s="3"/>
      <c r="B51" s="51" t="s">
        <v>40</v>
      </c>
      <c r="C51" s="4"/>
      <c r="D51" s="19">
        <f>100*D16/C16-100</f>
        <v>6.299485795109135</v>
      </c>
      <c r="E51" s="19">
        <f aca="true" t="shared" si="14" ref="E51:J51">100*E16/D16-100</f>
        <v>5.274597496638933</v>
      </c>
      <c r="F51" s="19">
        <f t="shared" si="14"/>
        <v>6.369510260107816</v>
      </c>
      <c r="G51" s="19">
        <f t="shared" si="14"/>
        <v>5.954445007362892</v>
      </c>
      <c r="H51" s="19">
        <f t="shared" si="14"/>
        <v>4.295184739350518</v>
      </c>
      <c r="I51" s="19">
        <f t="shared" si="14"/>
        <v>4.955035566523335</v>
      </c>
      <c r="J51" s="19">
        <f t="shared" si="14"/>
        <v>5.211554932752634</v>
      </c>
    </row>
    <row r="52" spans="1:10" ht="12.75">
      <c r="A52" s="3" t="s">
        <v>6</v>
      </c>
      <c r="B52" s="54" t="s">
        <v>41</v>
      </c>
      <c r="C52" s="3"/>
      <c r="D52" s="16">
        <f t="shared" si="13"/>
        <v>5.862474171773002</v>
      </c>
      <c r="E52" s="16">
        <f t="shared" si="13"/>
        <v>6.046228103931583</v>
      </c>
      <c r="F52" s="16">
        <f t="shared" si="13"/>
        <v>6.249161211699175</v>
      </c>
      <c r="G52" s="16">
        <f t="shared" si="13"/>
        <v>5.054886601763101</v>
      </c>
      <c r="H52" s="16">
        <f t="shared" si="13"/>
        <v>2.1482737331843964</v>
      </c>
      <c r="I52" s="16">
        <f t="shared" si="13"/>
        <v>3.8061978201197917</v>
      </c>
      <c r="J52" s="16">
        <f t="shared" si="13"/>
        <v>3.639125593134679</v>
      </c>
    </row>
    <row r="53" spans="1:10" ht="12.75">
      <c r="A53" s="3" t="s">
        <v>7</v>
      </c>
      <c r="B53" s="54" t="s">
        <v>42</v>
      </c>
      <c r="C53" s="3"/>
      <c r="D53" s="16">
        <f aca="true" t="shared" si="15" ref="D53:J53">100*D18/C18-100</f>
        <v>5.699385440755293</v>
      </c>
      <c r="E53" s="16">
        <f t="shared" si="15"/>
        <v>6.703044119976852</v>
      </c>
      <c r="F53" s="16">
        <f t="shared" si="15"/>
        <v>11.780121182984303</v>
      </c>
      <c r="G53" s="16">
        <f t="shared" si="15"/>
        <v>8.660502646633802</v>
      </c>
      <c r="H53" s="16">
        <f t="shared" si="15"/>
        <v>8.42798776470569</v>
      </c>
      <c r="I53" s="16">
        <f t="shared" si="15"/>
        <v>3.5466685032090197</v>
      </c>
      <c r="J53" s="16">
        <f t="shared" si="15"/>
        <v>3.7867644202178923</v>
      </c>
    </row>
    <row r="54" spans="1:10" ht="12.75">
      <c r="A54" s="3" t="s">
        <v>8</v>
      </c>
      <c r="B54" s="54" t="s">
        <v>43</v>
      </c>
      <c r="C54" s="3"/>
      <c r="D54" s="16">
        <f aca="true" t="shared" si="16" ref="D54:J54">100*D19/C19-100</f>
        <v>4.088567359936192</v>
      </c>
      <c r="E54" s="16">
        <f t="shared" si="16"/>
        <v>3.0787033135270576</v>
      </c>
      <c r="F54" s="16">
        <f t="shared" si="16"/>
        <v>5.163298065122234</v>
      </c>
      <c r="G54" s="16">
        <f t="shared" si="16"/>
        <v>2.5903539570833374</v>
      </c>
      <c r="H54" s="16">
        <f t="shared" si="16"/>
        <v>-13.7486720475857</v>
      </c>
      <c r="I54" s="16">
        <f t="shared" si="16"/>
        <v>6.695816623827682</v>
      </c>
      <c r="J54" s="16">
        <f t="shared" si="16"/>
        <v>9.004181857647495</v>
      </c>
    </row>
    <row r="55" spans="1:10" ht="12.75">
      <c r="A55" s="3" t="s">
        <v>9</v>
      </c>
      <c r="B55" s="54" t="s">
        <v>44</v>
      </c>
      <c r="C55" s="3"/>
      <c r="D55" s="16">
        <f aca="true" t="shared" si="17" ref="D55:J55">100*D20/C20-100</f>
        <v>2.227687873140596</v>
      </c>
      <c r="E55" s="16">
        <f t="shared" si="17"/>
        <v>6.163585099094959</v>
      </c>
      <c r="F55" s="16">
        <f t="shared" si="17"/>
        <v>9.05716845749356</v>
      </c>
      <c r="G55" s="16">
        <f t="shared" si="17"/>
        <v>7.2168626046784965</v>
      </c>
      <c r="H55" s="16">
        <f t="shared" si="17"/>
        <v>8.424443923959942</v>
      </c>
      <c r="I55" s="16">
        <f t="shared" si="17"/>
        <v>9.147196719410601</v>
      </c>
      <c r="J55" s="16">
        <f t="shared" si="17"/>
        <v>7.438812913770292</v>
      </c>
    </row>
    <row r="56" spans="1:10" ht="12.75">
      <c r="A56" s="5" t="s">
        <v>10</v>
      </c>
      <c r="B56" s="54" t="s">
        <v>45</v>
      </c>
      <c r="C56" s="3"/>
      <c r="D56" s="16">
        <f aca="true" t="shared" si="18" ref="D56:J56">100*D21/C21-100</f>
        <v>1.1098974378948725</v>
      </c>
      <c r="E56" s="16">
        <f t="shared" si="18"/>
        <v>-2.8360748827332003</v>
      </c>
      <c r="F56" s="16">
        <f t="shared" si="18"/>
        <v>-0.49620081604416555</v>
      </c>
      <c r="G56" s="16">
        <f t="shared" si="18"/>
        <v>4.5469099419391625</v>
      </c>
      <c r="H56" s="16">
        <f t="shared" si="18"/>
        <v>3.078611306137418</v>
      </c>
      <c r="I56" s="16">
        <f t="shared" si="18"/>
        <v>4.230924754435179</v>
      </c>
      <c r="J56" s="16">
        <f t="shared" si="18"/>
        <v>9.228136322178585</v>
      </c>
    </row>
    <row r="57" spans="1:10" ht="12.75">
      <c r="A57" s="3" t="s">
        <v>11</v>
      </c>
      <c r="B57" s="54" t="s">
        <v>46</v>
      </c>
      <c r="C57" s="3"/>
      <c r="D57" s="16">
        <f aca="true" t="shared" si="19" ref="D57:J57">100*D22/C22-100</f>
        <v>4.322233741976746</v>
      </c>
      <c r="E57" s="16">
        <f t="shared" si="19"/>
        <v>4.381054253402326</v>
      </c>
      <c r="F57" s="16">
        <f t="shared" si="19"/>
        <v>4.440455195988179</v>
      </c>
      <c r="G57" s="16">
        <f t="shared" si="19"/>
        <v>4.500411122018704</v>
      </c>
      <c r="H57" s="16">
        <f t="shared" si="19"/>
        <v>4.5211295944667995</v>
      </c>
      <c r="I57" s="16">
        <f t="shared" si="19"/>
        <v>4.462031824992238</v>
      </c>
      <c r="J57" s="16">
        <f t="shared" si="19"/>
        <v>4.441586160206668</v>
      </c>
    </row>
    <row r="58" spans="1:10" ht="12.75">
      <c r="A58" s="3" t="s">
        <v>12</v>
      </c>
      <c r="B58" s="54" t="s">
        <v>47</v>
      </c>
      <c r="C58" s="3"/>
      <c r="D58" s="16">
        <f aca="true" t="shared" si="20" ref="D58:J58">100*D23/C23-100</f>
        <v>17.00059751903143</v>
      </c>
      <c r="E58" s="16">
        <f t="shared" si="20"/>
        <v>14.530351023434704</v>
      </c>
      <c r="F58" s="16">
        <f t="shared" si="20"/>
        <v>9.944178881248845</v>
      </c>
      <c r="G58" s="16">
        <f t="shared" si="20"/>
        <v>7.638015080640841</v>
      </c>
      <c r="H58" s="16">
        <f t="shared" si="20"/>
        <v>7.326580529410563</v>
      </c>
      <c r="I58" s="16">
        <f t="shared" si="20"/>
        <v>6.824321457404068</v>
      </c>
      <c r="J58" s="16">
        <f t="shared" si="20"/>
        <v>5.795737733869146</v>
      </c>
    </row>
    <row r="59" spans="1:10" ht="12.75">
      <c r="A59" s="3" t="s">
        <v>13</v>
      </c>
      <c r="B59" s="54" t="s">
        <v>48</v>
      </c>
      <c r="C59" s="3"/>
      <c r="D59" s="16">
        <f aca="true" t="shared" si="21" ref="D59:J59">100*D24/C24-100</f>
        <v>19.578615015634938</v>
      </c>
      <c r="E59" s="16">
        <f t="shared" si="21"/>
        <v>10.7587759385261</v>
      </c>
      <c r="F59" s="16">
        <f t="shared" si="21"/>
        <v>5.594723730320922</v>
      </c>
      <c r="G59" s="16">
        <f t="shared" si="21"/>
        <v>8.429613758911628</v>
      </c>
      <c r="H59" s="16">
        <f t="shared" si="21"/>
        <v>7.791852046188765</v>
      </c>
      <c r="I59" s="16">
        <f t="shared" si="21"/>
        <v>6.926077246853694</v>
      </c>
      <c r="J59" s="16">
        <f t="shared" si="21"/>
        <v>4.630601131227749</v>
      </c>
    </row>
    <row r="60" spans="1:10" ht="12.75">
      <c r="A60" s="5" t="s">
        <v>14</v>
      </c>
      <c r="B60" s="54" t="s">
        <v>49</v>
      </c>
      <c r="C60" s="3"/>
      <c r="D60" s="16">
        <f aca="true" t="shared" si="22" ref="D60:J60">100*D25/C25-100</f>
        <v>5.391009426855518</v>
      </c>
      <c r="E60" s="16">
        <f t="shared" si="22"/>
        <v>2.36331990125214</v>
      </c>
      <c r="F60" s="16">
        <f t="shared" si="22"/>
        <v>3.216863287224868</v>
      </c>
      <c r="G60" s="16">
        <f t="shared" si="22"/>
        <v>3.425926997416454</v>
      </c>
      <c r="H60" s="16">
        <f t="shared" si="22"/>
        <v>3.8113093929133015</v>
      </c>
      <c r="I60" s="16">
        <f t="shared" si="22"/>
        <v>5.061755147363442</v>
      </c>
      <c r="J60" s="16">
        <f t="shared" si="22"/>
        <v>5.439683351429792</v>
      </c>
    </row>
    <row r="61" spans="1:10" ht="12.75">
      <c r="A61" s="5" t="s">
        <v>15</v>
      </c>
      <c r="B61" s="54" t="s">
        <v>50</v>
      </c>
      <c r="C61" s="3"/>
      <c r="D61" s="16">
        <f aca="true" t="shared" si="23" ref="D61:J61">100*D26/C26-100</f>
        <v>10.443368722110023</v>
      </c>
      <c r="E61" s="16">
        <f t="shared" si="23"/>
        <v>7.272414513066877</v>
      </c>
      <c r="F61" s="16">
        <f t="shared" si="23"/>
        <v>6.561996077421512</v>
      </c>
      <c r="G61" s="16">
        <f t="shared" si="23"/>
        <v>6.912730963613896</v>
      </c>
      <c r="H61" s="16">
        <f t="shared" si="23"/>
        <v>3.313953385008432</v>
      </c>
      <c r="I61" s="16">
        <f t="shared" si="23"/>
        <v>5.118511235250196</v>
      </c>
      <c r="J61" s="16">
        <f t="shared" si="23"/>
        <v>5.289410538723715</v>
      </c>
    </row>
    <row r="62" spans="1:10" ht="12.75">
      <c r="A62" s="5" t="s">
        <v>16</v>
      </c>
      <c r="B62" s="54" t="s">
        <v>51</v>
      </c>
      <c r="C62" s="3"/>
      <c r="D62" s="16">
        <f aca="true" t="shared" si="24" ref="D62:J62">100*D27/C27-100</f>
        <v>5.553315701754897</v>
      </c>
      <c r="E62" s="16">
        <f t="shared" si="24"/>
        <v>7.617531661045348</v>
      </c>
      <c r="F62" s="16">
        <f t="shared" si="24"/>
        <v>8.358053735569626</v>
      </c>
      <c r="G62" s="16">
        <f t="shared" si="24"/>
        <v>4.968312873951774</v>
      </c>
      <c r="H62" s="16">
        <f t="shared" si="24"/>
        <v>6.54292283399451</v>
      </c>
      <c r="I62" s="16">
        <f t="shared" si="24"/>
        <v>5.7266817997529955</v>
      </c>
      <c r="J62" s="16">
        <f t="shared" si="24"/>
        <v>5.405247083026367</v>
      </c>
    </row>
    <row r="63" spans="1:10" ht="12.75">
      <c r="A63" s="3" t="s">
        <v>17</v>
      </c>
      <c r="B63" s="54" t="s">
        <v>52</v>
      </c>
      <c r="C63" s="3"/>
      <c r="D63" s="16">
        <f aca="true" t="shared" si="25" ref="D63:J63">100*D28/C28-100</f>
        <v>12.724037789214321</v>
      </c>
      <c r="E63" s="16">
        <f t="shared" si="25"/>
        <v>9.915441557054024</v>
      </c>
      <c r="F63" s="16">
        <f t="shared" si="25"/>
        <v>13.679639352206777</v>
      </c>
      <c r="G63" s="16">
        <f t="shared" si="25"/>
        <v>11.198523704307547</v>
      </c>
      <c r="H63" s="16">
        <f t="shared" si="25"/>
        <v>-4.394791958591611</v>
      </c>
      <c r="I63" s="16">
        <f t="shared" si="25"/>
        <v>19.447631904231145</v>
      </c>
      <c r="J63" s="16">
        <f t="shared" si="25"/>
        <v>18.950803809492513</v>
      </c>
    </row>
    <row r="64" spans="1:10" ht="12.75">
      <c r="A64" s="3" t="s">
        <v>18</v>
      </c>
      <c r="B64" s="54" t="s">
        <v>53</v>
      </c>
      <c r="C64" s="3"/>
      <c r="D64" s="16">
        <f aca="true" t="shared" si="26" ref="D64:J64">100*D29/C29-100</f>
        <v>13.46023150275012</v>
      </c>
      <c r="E64" s="16">
        <f t="shared" si="26"/>
        <v>12.01621088594024</v>
      </c>
      <c r="F64" s="16">
        <f t="shared" si="26"/>
        <v>6.497741916561068</v>
      </c>
      <c r="G64" s="16">
        <f t="shared" si="26"/>
        <v>6.729851124517168</v>
      </c>
      <c r="H64" s="16">
        <f t="shared" si="26"/>
        <v>5.031625605138544</v>
      </c>
      <c r="I64" s="16">
        <f t="shared" si="26"/>
        <v>8.496446460688958</v>
      </c>
      <c r="J64" s="16">
        <f t="shared" si="26"/>
        <v>5.720964108681898</v>
      </c>
    </row>
    <row r="65" spans="1:10" ht="12.75">
      <c r="A65" s="3" t="s">
        <v>19</v>
      </c>
      <c r="B65" s="54" t="s">
        <v>54</v>
      </c>
      <c r="C65" s="3"/>
      <c r="D65" s="16">
        <f aca="true" t="shared" si="27" ref="D65:J65">100*D30/C30-100</f>
        <v>3.2055976036017455</v>
      </c>
      <c r="E65" s="16">
        <f t="shared" si="27"/>
        <v>3.1662800545691</v>
      </c>
      <c r="F65" s="16">
        <f t="shared" si="27"/>
        <v>3.1291915908908834</v>
      </c>
      <c r="G65" s="16">
        <f t="shared" si="27"/>
        <v>3.1210518878308164</v>
      </c>
      <c r="H65" s="16">
        <f t="shared" si="27"/>
        <v>3.1255280950172306</v>
      </c>
      <c r="I65" s="16">
        <f t="shared" si="27"/>
        <v>3.130524385909851</v>
      </c>
      <c r="J65" s="16">
        <f t="shared" si="27"/>
        <v>3.0933605383453795</v>
      </c>
    </row>
    <row r="66" spans="1:10" ht="12.75">
      <c r="A66" s="6"/>
      <c r="B66" s="55" t="s">
        <v>55</v>
      </c>
      <c r="C66" s="6"/>
      <c r="D66" s="94">
        <f>100*D31/C31-100</f>
        <v>7.306631608536577</v>
      </c>
      <c r="E66" s="94">
        <f aca="true" t="shared" si="28" ref="E66:J66">100*E31/D31-100</f>
        <v>6.949701610611825</v>
      </c>
      <c r="F66" s="94">
        <f t="shared" si="28"/>
        <v>7.055016548980504</v>
      </c>
      <c r="G66" s="94">
        <f t="shared" si="28"/>
        <v>7.185491193409689</v>
      </c>
      <c r="H66" s="94">
        <f t="shared" si="28"/>
        <v>5.40491860044196</v>
      </c>
      <c r="I66" s="94">
        <f t="shared" si="28"/>
        <v>4.818343897395735</v>
      </c>
      <c r="J66" s="94">
        <f t="shared" si="28"/>
        <v>4.799554560543342</v>
      </c>
    </row>
    <row r="67" spans="1:10" ht="12.75">
      <c r="A67" s="3"/>
      <c r="B67" s="54" t="s">
        <v>56</v>
      </c>
      <c r="C67" s="3"/>
      <c r="D67" s="96">
        <f>100*D32/C32-100</f>
        <v>2.0338794211966302</v>
      </c>
      <c r="E67" s="96">
        <f aca="true" t="shared" si="29" ref="E67:J67">100*E32/D32-100</f>
        <v>4.594711054652407</v>
      </c>
      <c r="F67" s="96">
        <f t="shared" si="29"/>
        <v>6.335540557171683</v>
      </c>
      <c r="G67" s="96">
        <f t="shared" si="29"/>
        <v>4.236259631405019</v>
      </c>
      <c r="H67" s="96">
        <f t="shared" si="29"/>
        <v>-2.254816284137121</v>
      </c>
      <c r="I67" s="96">
        <f t="shared" si="29"/>
        <v>6.093696751459305</v>
      </c>
      <c r="J67" s="96">
        <f t="shared" si="29"/>
        <v>3.6820705988917695</v>
      </c>
    </row>
    <row r="68" spans="1:10" ht="12.75">
      <c r="A68" s="2"/>
      <c r="B68" s="56" t="s">
        <v>57</v>
      </c>
      <c r="C68" s="7"/>
      <c r="D68" s="95">
        <f>100*D33/C33-100</f>
        <v>6.867116196407636</v>
      </c>
      <c r="E68" s="95">
        <f aca="true" t="shared" si="30" ref="E68:J68">100*E33/D33-100</f>
        <v>6.76227716834353</v>
      </c>
      <c r="F68" s="95">
        <f t="shared" si="30"/>
        <v>6.998918822584756</v>
      </c>
      <c r="G68" s="95">
        <f t="shared" si="30"/>
        <v>6.956964529270323</v>
      </c>
      <c r="H68" s="95">
        <f t="shared" si="30"/>
        <v>4.826487686692985</v>
      </c>
      <c r="I68" s="95">
        <f t="shared" si="30"/>
        <v>4.908147228865673</v>
      </c>
      <c r="J68" s="95">
        <f t="shared" si="30"/>
        <v>4.71997825842206</v>
      </c>
    </row>
  </sheetData>
  <sheetProtection/>
  <mergeCells count="4">
    <mergeCell ref="A36:J36"/>
    <mergeCell ref="A37:J37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orientation="portrait" scale="79" r:id="rId1"/>
  <ignoredErrors>
    <ignoredError sqref="C4:J4 C39:J39" numberStoredAsText="1"/>
    <ignoredError sqref="C5:J5 C10:J10 C16:J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8.140625" style="0" customWidth="1"/>
    <col min="2" max="2" width="11.28125" style="0" bestFit="1" customWidth="1"/>
    <col min="3" max="7" width="12.28125" style="0" bestFit="1" customWidth="1"/>
    <col min="8" max="9" width="14.00390625" style="0" bestFit="1" customWidth="1"/>
  </cols>
  <sheetData>
    <row r="1" spans="1:9" ht="15.75">
      <c r="A1" s="92" t="s">
        <v>89</v>
      </c>
      <c r="B1" s="92"/>
      <c r="C1" s="92"/>
      <c r="D1" s="92"/>
      <c r="E1" s="93"/>
      <c r="F1" s="93"/>
      <c r="G1" s="93"/>
      <c r="H1" s="93"/>
      <c r="I1" s="93"/>
    </row>
    <row r="2" spans="1:9" ht="15">
      <c r="A2" s="57" t="s">
        <v>90</v>
      </c>
      <c r="B2" s="71"/>
      <c r="C2" s="71"/>
      <c r="D2" s="71"/>
      <c r="E2" s="71"/>
      <c r="F2" s="71"/>
      <c r="G2" s="58"/>
      <c r="H2" s="58"/>
      <c r="I2" s="58" t="s">
        <v>60</v>
      </c>
    </row>
    <row r="3" spans="1:9" ht="15.75">
      <c r="A3" s="47" t="s">
        <v>69</v>
      </c>
      <c r="B3" s="72">
        <v>2015</v>
      </c>
      <c r="C3" s="72">
        <v>2016</v>
      </c>
      <c r="D3" s="72">
        <v>2017</v>
      </c>
      <c r="E3" s="72">
        <v>2018</v>
      </c>
      <c r="F3" s="72">
        <v>2019</v>
      </c>
      <c r="G3" s="72">
        <v>2020</v>
      </c>
      <c r="H3" s="72">
        <v>2021</v>
      </c>
      <c r="I3" s="72">
        <v>2022</v>
      </c>
    </row>
    <row r="4" spans="1:9" ht="15.75">
      <c r="A4" s="84" t="s">
        <v>57</v>
      </c>
      <c r="B4" s="60">
        <f>B5+B9+B13-B16+B19</f>
        <v>94349315.56371532</v>
      </c>
      <c r="C4" s="60">
        <f aca="true" t="shared" si="0" ref="C4:I4">C5+C9+C13-C16+C19</f>
        <v>108362324.28951599</v>
      </c>
      <c r="D4" s="60">
        <f t="shared" si="0"/>
        <v>118677626.924314</v>
      </c>
      <c r="E4" s="60">
        <f t="shared" si="0"/>
        <v>123989405.67801742</v>
      </c>
      <c r="F4" s="60">
        <f t="shared" si="0"/>
        <v>134383845.92782453</v>
      </c>
      <c r="G4" s="60">
        <f t="shared" si="0"/>
        <v>145429645.07230037</v>
      </c>
      <c r="H4" s="60">
        <f t="shared" si="0"/>
        <v>156375288.12131876</v>
      </c>
      <c r="I4" s="60">
        <f t="shared" si="0"/>
        <v>170255622.97920656</v>
      </c>
    </row>
    <row r="5" spans="1:9" ht="15.75">
      <c r="A5" s="49" t="s">
        <v>86</v>
      </c>
      <c r="B5" s="60">
        <f>B6+B7+B8</f>
        <v>69619572.40944284</v>
      </c>
      <c r="C5" s="60">
        <f aca="true" t="shared" si="1" ref="C5:I5">C6+C7+C8</f>
        <v>74761714.52002198</v>
      </c>
      <c r="D5" s="60">
        <f t="shared" si="1"/>
        <v>81191891.43891515</v>
      </c>
      <c r="E5" s="60">
        <f t="shared" si="1"/>
        <v>87612721.18206793</v>
      </c>
      <c r="F5" s="60">
        <f t="shared" si="1"/>
        <v>92475486.8868344</v>
      </c>
      <c r="G5" s="60">
        <f t="shared" si="1"/>
        <v>100341913.15504746</v>
      </c>
      <c r="H5" s="60">
        <f t="shared" si="1"/>
        <v>107370276.22970267</v>
      </c>
      <c r="I5" s="60">
        <f t="shared" si="1"/>
        <v>117685946.67858104</v>
      </c>
    </row>
    <row r="6" spans="1:9" ht="15.75">
      <c r="A6" s="68" t="s">
        <v>72</v>
      </c>
      <c r="B6" s="61">
        <v>9366334.434213225</v>
      </c>
      <c r="C6" s="61">
        <v>9824676.594790012</v>
      </c>
      <c r="D6" s="61">
        <v>10097156.13342472</v>
      </c>
      <c r="E6" s="62">
        <v>10468313.421584642</v>
      </c>
      <c r="F6" s="62">
        <v>10864652.030092845</v>
      </c>
      <c r="G6" s="62">
        <v>11263616.81202604</v>
      </c>
      <c r="H6" s="62">
        <v>11862429.899676494</v>
      </c>
      <c r="I6" s="79">
        <v>12414127.386591721</v>
      </c>
    </row>
    <row r="7" spans="1:9" ht="15.75">
      <c r="A7" s="68" t="s">
        <v>73</v>
      </c>
      <c r="B7" s="62">
        <v>60047089.418577686</v>
      </c>
      <c r="C7" s="62">
        <v>64699505.478900954</v>
      </c>
      <c r="D7" s="62">
        <v>70828955.47403307</v>
      </c>
      <c r="E7" s="62">
        <v>76844673.66097307</v>
      </c>
      <c r="F7" s="62">
        <v>81287541.69215764</v>
      </c>
      <c r="G7" s="62">
        <v>88744084.63774861</v>
      </c>
      <c r="H7" s="62">
        <v>95131837.39259577</v>
      </c>
      <c r="I7" s="79">
        <v>104847362.79054074</v>
      </c>
    </row>
    <row r="8" spans="1:9" ht="15.75">
      <c r="A8" s="48" t="s">
        <v>74</v>
      </c>
      <c r="B8" s="62">
        <v>206148.55665193757</v>
      </c>
      <c r="C8" s="62">
        <v>237532.4463310095</v>
      </c>
      <c r="D8" s="62">
        <v>265779.83145736787</v>
      </c>
      <c r="E8" s="62">
        <v>299734.0995102251</v>
      </c>
      <c r="F8" s="62">
        <v>323293.1645839046</v>
      </c>
      <c r="G8" s="62">
        <v>334211.70527280227</v>
      </c>
      <c r="H8" s="62">
        <v>376008.93743039697</v>
      </c>
      <c r="I8" s="80">
        <v>424456.50144858524</v>
      </c>
    </row>
    <row r="9" spans="1:9" ht="15.75">
      <c r="A9" s="69" t="s">
        <v>75</v>
      </c>
      <c r="B9" s="64">
        <f>B10+B11+B12</f>
        <v>30907601.921777874</v>
      </c>
      <c r="C9" s="64">
        <f aca="true" t="shared" si="2" ref="C9:I9">C10+C11+C12</f>
        <v>34865346.4855419</v>
      </c>
      <c r="D9" s="64">
        <f t="shared" si="2"/>
        <v>38390851.97391784</v>
      </c>
      <c r="E9" s="64">
        <f t="shared" si="2"/>
        <v>40750233.32919931</v>
      </c>
      <c r="F9" s="64">
        <f t="shared" si="2"/>
        <v>44432065.71880194</v>
      </c>
      <c r="G9" s="64">
        <f t="shared" si="2"/>
        <v>53672879.78428806</v>
      </c>
      <c r="H9" s="64">
        <f t="shared" si="2"/>
        <v>65082048.94110351</v>
      </c>
      <c r="I9" s="64">
        <f t="shared" si="2"/>
        <v>71157284.37410577</v>
      </c>
    </row>
    <row r="10" spans="1:9" ht="15.75">
      <c r="A10" s="48" t="s">
        <v>76</v>
      </c>
      <c r="B10" s="62">
        <v>30070194.708251245</v>
      </c>
      <c r="C10" s="62">
        <v>35492827.71238468</v>
      </c>
      <c r="D10" s="62">
        <v>41721387.34930858</v>
      </c>
      <c r="E10" s="62">
        <v>41252350.36667211</v>
      </c>
      <c r="F10" s="62">
        <v>48400582.23658978</v>
      </c>
      <c r="G10" s="62">
        <v>58128917.45531254</v>
      </c>
      <c r="H10" s="62">
        <v>68966819.06049664</v>
      </c>
      <c r="I10" s="80">
        <v>72250903.24285804</v>
      </c>
    </row>
    <row r="11" spans="1:9" ht="15.75">
      <c r="A11" s="48" t="s">
        <v>87</v>
      </c>
      <c r="B11" s="62">
        <v>903043.1141626867</v>
      </c>
      <c r="C11" s="62">
        <v>1105405.6112478054</v>
      </c>
      <c r="D11" s="62">
        <v>1006179.3933979878</v>
      </c>
      <c r="E11" s="62">
        <v>1215103.6149696303</v>
      </c>
      <c r="F11" s="62">
        <v>1273336.9230482064</v>
      </c>
      <c r="G11" s="77">
        <v>1838290.1957034103</v>
      </c>
      <c r="H11" s="78">
        <v>1954172.854326279</v>
      </c>
      <c r="I11" s="80">
        <v>1916890.780580746</v>
      </c>
    </row>
    <row r="12" spans="1:9" ht="15.75">
      <c r="A12" s="48" t="s">
        <v>88</v>
      </c>
      <c r="B12" s="65">
        <v>-65635.9006360569</v>
      </c>
      <c r="C12" s="65">
        <v>-1732886.8380905872</v>
      </c>
      <c r="D12" s="65">
        <v>-4336714.768788724</v>
      </c>
      <c r="E12" s="62">
        <v>-1717220.6524424404</v>
      </c>
      <c r="F12" s="62">
        <v>-5241853.440836049</v>
      </c>
      <c r="G12" s="77">
        <v>-6294327.866727887</v>
      </c>
      <c r="H12" s="78">
        <v>-5838942.97371941</v>
      </c>
      <c r="I12" s="80">
        <v>-3010509.649333008</v>
      </c>
    </row>
    <row r="13" spans="1:9" ht="15.75">
      <c r="A13" s="49" t="s">
        <v>79</v>
      </c>
      <c r="B13" s="64">
        <f>B14+B15</f>
        <v>16138366.809048884</v>
      </c>
      <c r="C13" s="64">
        <f aca="true" t="shared" si="3" ref="C13:I13">C14+C15</f>
        <v>17717212.557318628</v>
      </c>
      <c r="D13" s="64">
        <f t="shared" si="3"/>
        <v>18599163.960091807</v>
      </c>
      <c r="E13" s="64">
        <f t="shared" si="3"/>
        <v>18810171.205145553</v>
      </c>
      <c r="F13" s="64">
        <f t="shared" si="3"/>
        <v>22101293.325707823</v>
      </c>
      <c r="G13" s="64">
        <f t="shared" si="3"/>
        <v>19629077.92322071</v>
      </c>
      <c r="H13" s="64">
        <f t="shared" si="3"/>
        <v>21847313.27645102</v>
      </c>
      <c r="I13" s="64">
        <f t="shared" si="3"/>
        <v>26690223.543589436</v>
      </c>
    </row>
    <row r="14" spans="1:9" ht="15.75">
      <c r="A14" s="48" t="s">
        <v>80</v>
      </c>
      <c r="B14" s="62">
        <v>8708689.851087907</v>
      </c>
      <c r="C14" s="62">
        <v>9177377.126540892</v>
      </c>
      <c r="D14" s="62">
        <v>10057801.107945014</v>
      </c>
      <c r="E14" s="62">
        <v>9720087.368476838</v>
      </c>
      <c r="F14" s="62">
        <v>12305449.873184316</v>
      </c>
      <c r="G14" s="62">
        <v>14620150.634000901</v>
      </c>
      <c r="H14" s="62">
        <v>14684182.963846315</v>
      </c>
      <c r="I14" s="80">
        <v>15720874.695835663</v>
      </c>
    </row>
    <row r="15" spans="1:9" ht="15.75">
      <c r="A15" s="48" t="s">
        <v>81</v>
      </c>
      <c r="B15" s="62">
        <v>7429676.957960975</v>
      </c>
      <c r="C15" s="62">
        <v>8539835.430777736</v>
      </c>
      <c r="D15" s="62">
        <v>8541362.852146793</v>
      </c>
      <c r="E15" s="62">
        <v>9090083.836668715</v>
      </c>
      <c r="F15" s="62">
        <v>9795843.452523505</v>
      </c>
      <c r="G15" s="62">
        <v>5008927.289219808</v>
      </c>
      <c r="H15" s="62">
        <v>7163130.312604709</v>
      </c>
      <c r="I15" s="80">
        <v>10969348.847753774</v>
      </c>
    </row>
    <row r="16" spans="1:9" ht="15.75">
      <c r="A16" s="49" t="s">
        <v>82</v>
      </c>
      <c r="B16" s="64">
        <f>B17+B18</f>
        <v>22316225.576554283</v>
      </c>
      <c r="C16" s="64">
        <f aca="true" t="shared" si="4" ref="C16:I16">C17+C18</f>
        <v>20665232.036045704</v>
      </c>
      <c r="D16" s="64">
        <f t="shared" si="4"/>
        <v>20719433.996915434</v>
      </c>
      <c r="E16" s="64">
        <f t="shared" si="4"/>
        <v>23653215.762385175</v>
      </c>
      <c r="F16" s="64">
        <f t="shared" si="4"/>
        <v>23806197.998318803</v>
      </c>
      <c r="G16" s="64">
        <f t="shared" si="4"/>
        <v>20992736.838143766</v>
      </c>
      <c r="H16" s="64">
        <f t="shared" si="4"/>
        <v>26675719.54864823</v>
      </c>
      <c r="I16" s="64">
        <f t="shared" si="4"/>
        <v>38409635.27675461</v>
      </c>
    </row>
    <row r="17" spans="1:9" ht="15.75">
      <c r="A17" s="48" t="s">
        <v>83</v>
      </c>
      <c r="B17" s="65">
        <v>16955418.675483305</v>
      </c>
      <c r="C17" s="65">
        <v>15602694.143959664</v>
      </c>
      <c r="D17" s="65">
        <v>16257686.026627578</v>
      </c>
      <c r="E17" s="62">
        <v>19294814.56359712</v>
      </c>
      <c r="F17" s="62">
        <v>19713653.00028956</v>
      </c>
      <c r="G17" s="62">
        <v>17967329.077685222</v>
      </c>
      <c r="H17" s="62">
        <v>22983447.192298464</v>
      </c>
      <c r="I17" s="80">
        <v>32730312.162162416</v>
      </c>
    </row>
    <row r="18" spans="1:9" ht="15.75">
      <c r="A18" s="48" t="s">
        <v>84</v>
      </c>
      <c r="B18" s="61">
        <v>5360806.90107098</v>
      </c>
      <c r="C18" s="61">
        <v>5062537.892086039</v>
      </c>
      <c r="D18" s="61">
        <v>4461747.970287857</v>
      </c>
      <c r="E18" s="66">
        <v>4358401.198788052</v>
      </c>
      <c r="F18" s="62">
        <v>4092544.9980292437</v>
      </c>
      <c r="G18" s="62">
        <v>3025407.7604585444</v>
      </c>
      <c r="H18" s="62">
        <v>3692272.3563497644</v>
      </c>
      <c r="I18" s="80">
        <v>5679323.114592193</v>
      </c>
    </row>
    <row r="19" spans="1:9" ht="16.5" thickBot="1">
      <c r="A19" s="70" t="s">
        <v>85</v>
      </c>
      <c r="B19" s="67">
        <v>0</v>
      </c>
      <c r="C19" s="67">
        <v>1683282.7626791745</v>
      </c>
      <c r="D19" s="67">
        <v>1215153.5483046323</v>
      </c>
      <c r="E19" s="67">
        <v>469495.7239898145</v>
      </c>
      <c r="F19" s="67">
        <v>-818802.0052008331</v>
      </c>
      <c r="G19" s="67">
        <v>-7221488.952112079</v>
      </c>
      <c r="H19" s="67">
        <v>-11248630.7772902</v>
      </c>
      <c r="I19" s="67">
        <v>-6868196.340315074</v>
      </c>
    </row>
    <row r="20" ht="15.75" thickTop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7.421875" style="0" customWidth="1"/>
    <col min="2" max="2" width="12.7109375" style="0" bestFit="1" customWidth="1"/>
    <col min="3" max="3" width="14.140625" style="0" bestFit="1" customWidth="1"/>
    <col min="4" max="4" width="12.421875" style="0" customWidth="1"/>
    <col min="5" max="5" width="12.57421875" style="0" customWidth="1"/>
    <col min="6" max="6" width="12.421875" style="0" customWidth="1"/>
    <col min="7" max="8" width="12.7109375" style="0" customWidth="1"/>
    <col min="9" max="9" width="14.421875" style="0" customWidth="1"/>
  </cols>
  <sheetData>
    <row r="1" spans="1:9" ht="15.75">
      <c r="A1" s="92" t="s">
        <v>70</v>
      </c>
      <c r="B1" s="92"/>
      <c r="C1" s="92"/>
      <c r="D1" s="92"/>
      <c r="E1" s="93"/>
      <c r="F1" s="93"/>
      <c r="G1" s="93"/>
      <c r="H1" s="93"/>
      <c r="I1" s="93"/>
    </row>
    <row r="2" spans="1:9" ht="15">
      <c r="A2" s="57" t="s">
        <v>91</v>
      </c>
      <c r="B2" s="59"/>
      <c r="C2" s="59"/>
      <c r="D2" s="59"/>
      <c r="E2" s="59"/>
      <c r="F2" s="59"/>
      <c r="G2" s="58"/>
      <c r="H2" s="58"/>
      <c r="I2" s="58" t="s">
        <v>60</v>
      </c>
    </row>
    <row r="3" spans="1:9" ht="15">
      <c r="A3" s="50" t="s">
        <v>69</v>
      </c>
      <c r="B3" s="36" t="s">
        <v>20</v>
      </c>
      <c r="C3" s="36" t="s">
        <v>21</v>
      </c>
      <c r="D3" s="73">
        <v>2017</v>
      </c>
      <c r="E3" s="36" t="s">
        <v>23</v>
      </c>
      <c r="F3" s="73">
        <v>2019</v>
      </c>
      <c r="G3" s="36" t="s">
        <v>25</v>
      </c>
      <c r="H3" s="73">
        <v>2021</v>
      </c>
      <c r="I3" s="36" t="s">
        <v>27</v>
      </c>
    </row>
    <row r="4" spans="1:9" ht="15">
      <c r="A4" s="55" t="s">
        <v>57</v>
      </c>
      <c r="B4" s="60">
        <f>B5+B9+B13+-B16+B19</f>
        <v>94349315.551944</v>
      </c>
      <c r="C4" s="60">
        <f aca="true" t="shared" si="0" ref="C4:I4">C5+C9+C13+-C16+C19</f>
        <v>100828392.68141125</v>
      </c>
      <c r="D4" s="60">
        <f t="shared" si="0"/>
        <v>107646688.05891408</v>
      </c>
      <c r="E4" s="60">
        <f t="shared" si="0"/>
        <v>116899121.2843867</v>
      </c>
      <c r="F4" s="60">
        <f t="shared" si="0"/>
        <v>123193879.24116644</v>
      </c>
      <c r="G4" s="60">
        <f t="shared" si="0"/>
        <v>129139816.73444855</v>
      </c>
      <c r="H4" s="60">
        <f t="shared" si="0"/>
        <v>135478188.98594177</v>
      </c>
      <c r="I4" s="60">
        <f t="shared" si="0"/>
        <v>141872730.05098218</v>
      </c>
    </row>
    <row r="5" spans="1:9" ht="15">
      <c r="A5" s="55" t="s">
        <v>71</v>
      </c>
      <c r="B5" s="60">
        <f aca="true" t="shared" si="1" ref="B5:H5">B6+B7+B8</f>
        <v>69619572.40944284</v>
      </c>
      <c r="C5" s="60">
        <f t="shared" si="1"/>
        <v>70594782.38193245</v>
      </c>
      <c r="D5" s="60">
        <f t="shared" si="1"/>
        <v>73247848.03084783</v>
      </c>
      <c r="E5" s="60">
        <f t="shared" si="1"/>
        <v>77486567.49288383</v>
      </c>
      <c r="F5" s="60">
        <f t="shared" si="1"/>
        <v>79580214.52833717</v>
      </c>
      <c r="G5" s="60">
        <f t="shared" si="1"/>
        <v>83527940.19398795</v>
      </c>
      <c r="H5" s="60">
        <f t="shared" si="1"/>
        <v>87515982.23912688</v>
      </c>
      <c r="I5" s="60">
        <f>I6+I7+I8</f>
        <v>89551050.47655763</v>
      </c>
    </row>
    <row r="6" spans="1:9" ht="15">
      <c r="A6" s="74" t="s">
        <v>72</v>
      </c>
      <c r="B6" s="61">
        <v>9366334.434213225</v>
      </c>
      <c r="C6" s="61">
        <v>9667250.8511737</v>
      </c>
      <c r="D6" s="61">
        <v>9771805.559800612</v>
      </c>
      <c r="E6" s="62">
        <v>9965991.9659888</v>
      </c>
      <c r="F6" s="62">
        <v>10196779.771991892</v>
      </c>
      <c r="G6" s="62">
        <v>10457020.852412561</v>
      </c>
      <c r="H6" s="62">
        <v>10804144.131751781</v>
      </c>
      <c r="I6" s="79">
        <v>11135960.699430749</v>
      </c>
    </row>
    <row r="7" spans="1:9" ht="15">
      <c r="A7" s="74" t="s">
        <v>73</v>
      </c>
      <c r="B7" s="62">
        <v>60047089.418577686</v>
      </c>
      <c r="C7" s="62">
        <v>60697765.79508266</v>
      </c>
      <c r="D7" s="62">
        <v>63225189.56157483</v>
      </c>
      <c r="E7" s="62">
        <v>67242653.67097339</v>
      </c>
      <c r="F7" s="62">
        <v>69091845.76084514</v>
      </c>
      <c r="G7" s="62">
        <v>72773314.28644086</v>
      </c>
      <c r="H7" s="62">
        <v>76387779.5961659</v>
      </c>
      <c r="I7" s="79">
        <v>78058607.39148499</v>
      </c>
    </row>
    <row r="8" spans="1:9" ht="15">
      <c r="A8" s="52" t="s">
        <v>74</v>
      </c>
      <c r="B8" s="62">
        <v>206148.55665193757</v>
      </c>
      <c r="C8" s="62">
        <v>229765.7356761022</v>
      </c>
      <c r="D8" s="62">
        <v>250852.9094723977</v>
      </c>
      <c r="E8" s="62">
        <v>277921.855921635</v>
      </c>
      <c r="F8" s="62">
        <v>291588.99550013273</v>
      </c>
      <c r="G8" s="62">
        <v>297605.0551345225</v>
      </c>
      <c r="H8" s="62">
        <v>324058.51120921085</v>
      </c>
      <c r="I8" s="80">
        <v>356482.3856418895</v>
      </c>
    </row>
    <row r="9" spans="1:9" ht="15">
      <c r="A9" s="75" t="s">
        <v>75</v>
      </c>
      <c r="B9" s="64">
        <f>B10+B12+B11</f>
        <v>30907601.92177784</v>
      </c>
      <c r="C9" s="64">
        <f>C10+C12+C11</f>
        <v>33795169.16412385</v>
      </c>
      <c r="D9" s="64">
        <f>D10+D12+D11</f>
        <v>36298456.632345974</v>
      </c>
      <c r="E9" s="64">
        <f>SUM(E10:E12)</f>
        <v>45155626.43475121</v>
      </c>
      <c r="F9" s="64">
        <f>SUM(F10:F12)</f>
        <v>48802247.92372848</v>
      </c>
      <c r="G9" s="64">
        <f>SUM(G10:G12)</f>
        <v>51872903.930495515</v>
      </c>
      <c r="H9" s="64">
        <f>SUM(H10:H12)</f>
        <v>55864252.43008918</v>
      </c>
      <c r="I9" s="64">
        <f>SUM(I10:I12)</f>
        <v>61499720.03050708</v>
      </c>
    </row>
    <row r="10" spans="1:9" ht="15">
      <c r="A10" s="52" t="s">
        <v>76</v>
      </c>
      <c r="B10" s="62">
        <v>30070194.708251245</v>
      </c>
      <c r="C10" s="62">
        <v>34878462.28746654</v>
      </c>
      <c r="D10" s="62">
        <v>39913244.67719322</v>
      </c>
      <c r="E10" s="62">
        <v>46824212.18300153</v>
      </c>
      <c r="F10" s="62">
        <v>53504689.573492646</v>
      </c>
      <c r="G10" s="62">
        <v>57367147.67401388</v>
      </c>
      <c r="H10" s="62">
        <v>60408638.5453673</v>
      </c>
      <c r="I10" s="80">
        <v>63566866.899663046</v>
      </c>
    </row>
    <row r="11" spans="1:9" ht="15">
      <c r="A11" s="52" t="s">
        <v>77</v>
      </c>
      <c r="B11" s="62">
        <v>903043.1141626867</v>
      </c>
      <c r="C11" s="62">
        <v>902490.1285434207</v>
      </c>
      <c r="D11" s="62">
        <v>858566.0554991798</v>
      </c>
      <c r="E11" s="62">
        <v>776123.0037150106</v>
      </c>
      <c r="F11" s="62">
        <v>925034.4525363125</v>
      </c>
      <c r="G11" s="77">
        <v>1096591.432734945</v>
      </c>
      <c r="H11" s="78">
        <v>1161299.4740831677</v>
      </c>
      <c r="I11" s="80">
        <v>1043459.4168387668</v>
      </c>
    </row>
    <row r="12" spans="1:9" ht="15">
      <c r="A12" s="52" t="s">
        <v>78</v>
      </c>
      <c r="B12" s="65">
        <v>-65635.90063609008</v>
      </c>
      <c r="C12" s="65">
        <v>-1985783.251886112</v>
      </c>
      <c r="D12" s="65">
        <v>-4473354.100346422</v>
      </c>
      <c r="E12" s="62">
        <v>-2444708.7519653314</v>
      </c>
      <c r="F12" s="62">
        <v>-5627476.102300482</v>
      </c>
      <c r="G12" s="77">
        <v>-6590835.176253309</v>
      </c>
      <c r="H12" s="78">
        <v>-5705685.589361289</v>
      </c>
      <c r="I12" s="80">
        <v>-3110606.2859947328</v>
      </c>
    </row>
    <row r="13" spans="1:9" ht="15">
      <c r="A13" s="55" t="s">
        <v>79</v>
      </c>
      <c r="B13" s="64">
        <f>B14+B15</f>
        <v>16138366.765428547</v>
      </c>
      <c r="C13" s="64">
        <f aca="true" t="shared" si="2" ref="C13:I13">C14+C15</f>
        <v>16137712.526434574</v>
      </c>
      <c r="D13" s="64">
        <f t="shared" si="2"/>
        <v>16149030.631994212</v>
      </c>
      <c r="E13" s="64">
        <f t="shared" si="2"/>
        <v>15271356.914325912</v>
      </c>
      <c r="F13" s="64">
        <f t="shared" si="2"/>
        <v>18015438.845397383</v>
      </c>
      <c r="G13" s="64">
        <f t="shared" si="2"/>
        <v>14955180.628663456</v>
      </c>
      <c r="H13" s="64">
        <f t="shared" si="2"/>
        <v>16703181.154512376</v>
      </c>
      <c r="I13" s="64">
        <f t="shared" si="2"/>
        <v>19687957.633882802</v>
      </c>
    </row>
    <row r="14" spans="1:9" ht="15">
      <c r="A14" s="52" t="s">
        <v>80</v>
      </c>
      <c r="B14" s="62">
        <v>8708689.80746757</v>
      </c>
      <c r="C14" s="62">
        <v>8060826.258624269</v>
      </c>
      <c r="D14" s="62">
        <v>8796689.337569494</v>
      </c>
      <c r="E14" s="62">
        <v>7559554.086959645</v>
      </c>
      <c r="F14" s="62">
        <v>9941470.937977038</v>
      </c>
      <c r="G14" s="62">
        <v>10399070.30918643</v>
      </c>
      <c r="H14" s="62">
        <v>10432167.684284031</v>
      </c>
      <c r="I14" s="80">
        <v>10435116.969360104</v>
      </c>
    </row>
    <row r="15" spans="1:9" ht="15">
      <c r="A15" s="52" t="s">
        <v>81</v>
      </c>
      <c r="B15" s="62">
        <v>7429676.957960975</v>
      </c>
      <c r="C15" s="62">
        <v>8076886.267810306</v>
      </c>
      <c r="D15" s="62">
        <v>7352341.294424718</v>
      </c>
      <c r="E15" s="62">
        <v>7711802.827366267</v>
      </c>
      <c r="F15" s="62">
        <v>8073967.907420343</v>
      </c>
      <c r="G15" s="62">
        <v>4556110.319477025</v>
      </c>
      <c r="H15" s="62">
        <v>6271013.470228344</v>
      </c>
      <c r="I15" s="80">
        <v>9252840.664522698</v>
      </c>
    </row>
    <row r="16" spans="1:9" ht="15">
      <c r="A16" s="55" t="s">
        <v>82</v>
      </c>
      <c r="B16" s="64">
        <f aca="true" t="shared" si="3" ref="B16:G16">B17+B18</f>
        <v>22316225.576302208</v>
      </c>
      <c r="C16" s="64">
        <f t="shared" si="3"/>
        <v>20331252.118733484</v>
      </c>
      <c r="D16" s="64">
        <f t="shared" si="3"/>
        <v>17857992.835712466</v>
      </c>
      <c r="E16" s="64">
        <f t="shared" si="3"/>
        <v>20847557.08087565</v>
      </c>
      <c r="F16" s="64">
        <f t="shared" si="3"/>
        <v>21717626.12698291</v>
      </c>
      <c r="G16" s="64">
        <f t="shared" si="3"/>
        <v>19862197.745277666</v>
      </c>
      <c r="H16" s="64">
        <f>H17+H18</f>
        <v>24412028.806508128</v>
      </c>
      <c r="I16" s="64">
        <f>I17+I18</f>
        <v>32081504.590497036</v>
      </c>
    </row>
    <row r="17" spans="1:9" ht="15">
      <c r="A17" s="52" t="s">
        <v>83</v>
      </c>
      <c r="B17" s="65">
        <v>16955418.675231226</v>
      </c>
      <c r="C17" s="65">
        <v>15631116.065943414</v>
      </c>
      <c r="D17" s="65">
        <v>14322028.527206264</v>
      </c>
      <c r="E17" s="62">
        <v>17374214.565062318</v>
      </c>
      <c r="F17" s="62">
        <v>18560525.547814798</v>
      </c>
      <c r="G17" s="62">
        <v>17441127.405453105</v>
      </c>
      <c r="H17" s="62">
        <v>21500875.499986477</v>
      </c>
      <c r="I17" s="80">
        <v>27904044.89840748</v>
      </c>
    </row>
    <row r="18" spans="1:9" ht="15">
      <c r="A18" s="52" t="s">
        <v>84</v>
      </c>
      <c r="B18" s="61">
        <v>5360806.90107098</v>
      </c>
      <c r="C18" s="61">
        <v>4700136.052790069</v>
      </c>
      <c r="D18" s="61">
        <v>3535964.308506202</v>
      </c>
      <c r="E18" s="66">
        <v>3473342.5158133334</v>
      </c>
      <c r="F18" s="62">
        <v>3157100.579168111</v>
      </c>
      <c r="G18" s="62">
        <v>2421070.339824559</v>
      </c>
      <c r="H18" s="62">
        <v>2911153.3065216495</v>
      </c>
      <c r="I18" s="80">
        <v>4177459.692089553</v>
      </c>
    </row>
    <row r="19" spans="1:9" ht="15.75" thickBot="1">
      <c r="A19" s="76" t="s">
        <v>85</v>
      </c>
      <c r="B19" s="67">
        <v>0.03159697353839874</v>
      </c>
      <c r="C19" s="67">
        <v>631980.727653861</v>
      </c>
      <c r="D19" s="67">
        <v>-190654.4005614817</v>
      </c>
      <c r="E19" s="67">
        <v>-166872.4766986221</v>
      </c>
      <c r="F19" s="67">
        <v>-1486395.9293136746</v>
      </c>
      <c r="G19" s="67">
        <v>-1354010.2734206915</v>
      </c>
      <c r="H19" s="67">
        <v>-193198.03127855062</v>
      </c>
      <c r="I19" s="67">
        <v>3215506.500531733</v>
      </c>
    </row>
    <row r="20" ht="15.75" thickTop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DESD</cp:lastModifiedBy>
  <cp:lastPrinted>2022-04-22T09:33:48Z</cp:lastPrinted>
  <dcterms:created xsi:type="dcterms:W3CDTF">2018-05-12T12:51:54Z</dcterms:created>
  <dcterms:modified xsi:type="dcterms:W3CDTF">2023-07-01T10:59:06Z</dcterms:modified>
  <cp:category/>
  <cp:version/>
  <cp:contentType/>
  <cp:contentStatus/>
</cp:coreProperties>
</file>