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875" windowHeight="7335" activeTab="0"/>
  </bookViews>
  <sheets>
    <sheet name="Sheet1" sheetId="1" r:id="rId1"/>
  </sheets>
  <definedNames>
    <definedName name="_xlnm.Print_Area" localSheetId="0">'Sheet1'!$A$1:$K$666</definedName>
  </definedNames>
  <calcPr fullCalcOnLoad="1"/>
</workbook>
</file>

<file path=xl/sharedStrings.xml><?xml version="1.0" encoding="utf-8"?>
<sst xmlns="http://schemas.openxmlformats.org/spreadsheetml/2006/main" count="565" uniqueCount="261">
  <si>
    <t>Table 1: GROSS DOMESTIC PRODUCT AND SOME ALLIED AGGREGATES SUMMARY TABLE</t>
  </si>
  <si>
    <t>shs billions</t>
  </si>
  <si>
    <t>Heading</t>
  </si>
  <si>
    <t>1. Gross Domestic Product at b.p</t>
  </si>
  <si>
    <t>2. Gross Domestic Product at m.p.</t>
  </si>
  <si>
    <t>3. Gross National Income at b.p</t>
  </si>
  <si>
    <t>4. Gross National Income at m.p.</t>
  </si>
  <si>
    <t>5. Net Domestic Product at b.p</t>
  </si>
  <si>
    <t>6. Net National Income at b.p</t>
  </si>
  <si>
    <t>7. Net National Income at m.p.</t>
  </si>
  <si>
    <t>8. Gross Fixed capital Formation</t>
  </si>
  <si>
    <t>9. Gross Capital Formation</t>
  </si>
  <si>
    <t>10. Government Final Consump. Exp.</t>
  </si>
  <si>
    <t>11. Household Final Consumption Exp.</t>
  </si>
  <si>
    <t>12. Net Savings</t>
  </si>
  <si>
    <t>13. Gross Domestic Product at b.p</t>
  </si>
  <si>
    <t>14. Gross Fixed capital Formation</t>
  </si>
  <si>
    <t>15. Gross Capital Formation</t>
  </si>
  <si>
    <t>PER CAPITA GDP</t>
  </si>
  <si>
    <t xml:space="preserve">       m.p.=&gt;market prices.</t>
  </si>
  <si>
    <t>Table 2: SELECTED IMPORTANT RATIOS AT CURRENT PRICES</t>
  </si>
  <si>
    <t>Percentages</t>
  </si>
  <si>
    <t>1.Compensation of Employees to Net Domestic Product (NDP) at b.p.</t>
  </si>
  <si>
    <t>2. Gross Capital formation to GDP at m.p.</t>
  </si>
  <si>
    <t>5. Savings to Net National Disposable income at m.p</t>
  </si>
  <si>
    <t>6. GFCF at current prices / GDP at current  b.p</t>
  </si>
  <si>
    <t>7. GFCF at constant prices /GDP at constant b.p</t>
  </si>
  <si>
    <t>8. Agriculture, Fishing,Hunting and Forestry to GDP at current  b.p</t>
  </si>
  <si>
    <t>9. Industry and construction to GDP at current b.p</t>
  </si>
  <si>
    <t>10. Services to GDP at current b.p</t>
  </si>
  <si>
    <t>Table 3: GROSS DOMESTIC PRODUCT ESTIMATES AT CURRENT PRICES BY ECONOMIC ACTIVITY</t>
  </si>
  <si>
    <t xml:space="preserve"> Shs million</t>
  </si>
  <si>
    <t>Economic Activity</t>
  </si>
  <si>
    <t>Crops</t>
  </si>
  <si>
    <t>Livestock</t>
  </si>
  <si>
    <t>Fishing</t>
  </si>
  <si>
    <t>Services</t>
  </si>
  <si>
    <t>GDP at current market prices</t>
  </si>
  <si>
    <t>Table 3a: SHARES OF GROSS DOMESTIC PRODUCT AT CURRENT PRICES BY ECONOMIC ACTIVITY</t>
  </si>
  <si>
    <t>Percentage</t>
  </si>
  <si>
    <t>Taxes on products</t>
  </si>
  <si>
    <t>Gross domestic product at market prices</t>
  </si>
  <si>
    <t xml:space="preserve">  Shs million</t>
  </si>
  <si>
    <t>Table 4a :ANNUAL GROWTH RATES OF GROSS DOMESTIC PRODUCT  BY ECONOMIC ACTIVITY</t>
  </si>
  <si>
    <t>Table 5: GROSS DOMESTIC PRODUCT BY TYPE OF EXPENDITURE AT CURRENT MARKET  PRICES</t>
  </si>
  <si>
    <t>Type of Expenditure</t>
  </si>
  <si>
    <t>Gross fixed capital formation</t>
  </si>
  <si>
    <t>Changes in inventories</t>
  </si>
  <si>
    <t>Exports of goods and services</t>
  </si>
  <si>
    <t>Imports of goods and services</t>
  </si>
  <si>
    <t>Implied deflators</t>
  </si>
  <si>
    <t>Table 6:NATIONAL DISPOSABLE INCOME AND ITS APPROPRIATION AT CURRENT MARKET PRICES</t>
  </si>
  <si>
    <t>1. Compensation of employees</t>
  </si>
  <si>
    <t>2. Operating surplus</t>
  </si>
  <si>
    <t>3. Net Domestic Product at basic price</t>
  </si>
  <si>
    <t>4. Net primary income from ROW</t>
  </si>
  <si>
    <t>5. Net National Income at basic price.</t>
  </si>
  <si>
    <t>6.Taxes on products</t>
  </si>
  <si>
    <t>8.  Net National Income at m.p.</t>
  </si>
  <si>
    <t xml:space="preserve">9.  Net current Transfers from ROW  </t>
  </si>
  <si>
    <t>10.Net National Disposable Income at m.p</t>
  </si>
  <si>
    <t>11.Government final consumption expenditure</t>
  </si>
  <si>
    <t>12. Household final consumption expenditure</t>
  </si>
  <si>
    <t>13.  Net Savings</t>
  </si>
  <si>
    <t>14.  Net National Disposable Income at m.p.</t>
  </si>
  <si>
    <t>Table 7:CAPITAL FINANCE AT CURRENT PRICES</t>
  </si>
  <si>
    <t>2.Consumption on fixed capital</t>
  </si>
  <si>
    <t>3.Net capital transfer from ROW</t>
  </si>
  <si>
    <t>4. Finance of Gross accumulation</t>
  </si>
  <si>
    <t>5. Changes in Inventories</t>
  </si>
  <si>
    <t>6.Gross fixed capital formation</t>
  </si>
  <si>
    <t>7.Net Lending(+)/Borrowing(-) from ROW</t>
  </si>
  <si>
    <t>8. Gross Accumulation</t>
  </si>
  <si>
    <t>Table 8:RELATION AMONG NATIONAL ACCOUNTING AGGREGATES AT CURRENT BASIC PRICES</t>
  </si>
  <si>
    <t>1. Gross Domestic Product at basic price.</t>
  </si>
  <si>
    <t>2.  Net primary income from ROW</t>
  </si>
  <si>
    <t xml:space="preserve">    2.1 Primary  Income receivable</t>
  </si>
  <si>
    <t xml:space="preserve">    2.2 Less Primary income payable</t>
  </si>
  <si>
    <t xml:space="preserve">3. Equals: Gross National Product at b.p </t>
  </si>
  <si>
    <t>4. Less: Consumption of Fixed Capital</t>
  </si>
  <si>
    <t>5. Equals: Net National Product at basic price</t>
  </si>
  <si>
    <t>6. Plus: Net Current Transfers from abroad</t>
  </si>
  <si>
    <t xml:space="preserve">   6.1 Current Transfers receivable</t>
  </si>
  <si>
    <t xml:space="preserve">   6.2 Less: Current transfer payable</t>
  </si>
  <si>
    <t>7. Equals: Net National Disposable Income at b.p</t>
  </si>
  <si>
    <t xml:space="preserve">8. Gross National Disposable Income at b.p </t>
  </si>
  <si>
    <t>9. Gross National Income at basic prices</t>
  </si>
  <si>
    <t>Table 8a: INTERNATIONAL TRANSACTIONS AT CURRENT PRICES</t>
  </si>
  <si>
    <t>1. Export of goods and services:</t>
  </si>
  <si>
    <t xml:space="preserve">    1.1 Export of Goods</t>
  </si>
  <si>
    <t xml:space="preserve">    1.2 Export of services</t>
  </si>
  <si>
    <t>2. Primary incomes receivable</t>
  </si>
  <si>
    <t xml:space="preserve">3. Current transfers receivable </t>
  </si>
  <si>
    <t>4. Total external transactions receivable by the Nation</t>
  </si>
  <si>
    <t>5. Import of goods and services:</t>
  </si>
  <si>
    <t xml:space="preserve">   5.1 Import of goods</t>
  </si>
  <si>
    <t xml:space="preserve">   5.2 Import of  services</t>
  </si>
  <si>
    <t>6. Primary incomes payable</t>
  </si>
  <si>
    <t>7. Current transfers payable</t>
  </si>
  <si>
    <t>8. Current external balance</t>
  </si>
  <si>
    <t>9. Total external transactions paid by the Nation</t>
  </si>
  <si>
    <t>10. Current external balance</t>
  </si>
  <si>
    <t>11.Errors and ommissions</t>
  </si>
  <si>
    <t>12. Net lending (+) or Borrowing (-) from the ROW</t>
  </si>
  <si>
    <t>Table 9:RELATION AMONG NATIONAL ACCOUNTING AGGREGATES AT CURRENT MARKET PRICES</t>
  </si>
  <si>
    <t>1. Gross Domestic Product at m.p.</t>
  </si>
  <si>
    <t xml:space="preserve">2.  Plus: Net primary income from ROW </t>
  </si>
  <si>
    <t>3. Equals: Gross National Income at m.p.</t>
  </si>
  <si>
    <t>5. Equals: Net National Income at m.p.</t>
  </si>
  <si>
    <t>6. Plus: Net Current Transfers received from abroad</t>
  </si>
  <si>
    <t>6.1 Current Transfers receivable</t>
  </si>
  <si>
    <t>6.2 Less: Current transfer payable</t>
  </si>
  <si>
    <t>7. Equals: Net National Disposable Income at m.p.</t>
  </si>
  <si>
    <t>MEMORUNDUM ITEMS:</t>
  </si>
  <si>
    <t>Gross National Income at basic prices (Mill.US $)</t>
  </si>
  <si>
    <t xml:space="preserve">Gross National Disposable Income at basic prices (Mill. US$) </t>
  </si>
  <si>
    <t>Shs. million</t>
  </si>
  <si>
    <t>Economic activity</t>
  </si>
  <si>
    <t>Table 11: GROSS DOMESTIC PRODUCT OF INDUSTRY &amp; CONSTRUCTION AT CURRENT PRICES</t>
  </si>
  <si>
    <t>1. Mining and quarrying</t>
  </si>
  <si>
    <t>2. Manufacturing</t>
  </si>
  <si>
    <t>5. Construction</t>
  </si>
  <si>
    <t>Total Industry and Construction</t>
  </si>
  <si>
    <t>Table 12: GROSS DOMESTIC PRODUCT OF SERVICES AT CURRENT PRICES</t>
  </si>
  <si>
    <t>Total Services</t>
  </si>
  <si>
    <t>Table 13: GROSS CAPITAL FORMATION AT CURRENT PRICES</t>
  </si>
  <si>
    <t xml:space="preserve">Type of Capital formation </t>
  </si>
  <si>
    <t>B. Changes in Inventories</t>
  </si>
  <si>
    <t>C. Gross Capital Formation</t>
  </si>
  <si>
    <t>Table 13a: GROSS CAPITAL FORMATION BY PUBLIC AND PRIVATE SECTORS AT CURRENT PRICES</t>
  </si>
  <si>
    <t>A. Gross Fixed Capital Formation</t>
  </si>
  <si>
    <t>1. Central Government:</t>
  </si>
  <si>
    <t>2. Parastatals:</t>
  </si>
  <si>
    <t>3. Institutions:</t>
  </si>
  <si>
    <t>4. Private</t>
  </si>
  <si>
    <t>Table 13c: GROSS FIXED CAPITAL FORMATION BY KIND OF ECONOMIC ACTIVITY AT CURRENT PRICES</t>
  </si>
  <si>
    <t>2. Mining and Quarrying</t>
  </si>
  <si>
    <t>3. Manufacturing</t>
  </si>
  <si>
    <t>4. Electricity and Water Supply</t>
  </si>
  <si>
    <t>7. Transport, Storage and Communication</t>
  </si>
  <si>
    <t>8. Financial intermediation, Real Estate and B.S</t>
  </si>
  <si>
    <t>9. Public Administration, Education, Health and O.S</t>
  </si>
  <si>
    <t>10. Gross Fixed Capital Formation</t>
  </si>
  <si>
    <t>Note: B.S &gt;&gt;  Business Services</t>
  </si>
  <si>
    <t xml:space="preserve">          O.S &gt;&gt;  Other Services</t>
  </si>
  <si>
    <t>Table 14: REGIONAL GDP AT CURRENT MARKET PRICES</t>
  </si>
  <si>
    <t>REGION/YEAR</t>
  </si>
  <si>
    <t>Dodoma</t>
  </si>
  <si>
    <t>Arusha</t>
  </si>
  <si>
    <t>Kilimanjaro</t>
  </si>
  <si>
    <t>Tanga</t>
  </si>
  <si>
    <t>Morogoro</t>
  </si>
  <si>
    <t>Pwani</t>
  </si>
  <si>
    <t>Dar -es salaam</t>
  </si>
  <si>
    <t>Lindi</t>
  </si>
  <si>
    <t>Mtwara</t>
  </si>
  <si>
    <t>Ruvuma</t>
  </si>
  <si>
    <t>Iringa</t>
  </si>
  <si>
    <t>Mbeya</t>
  </si>
  <si>
    <t>Singida</t>
  </si>
  <si>
    <t>Tabora</t>
  </si>
  <si>
    <t>Rukwa</t>
  </si>
  <si>
    <t>Kigoma</t>
  </si>
  <si>
    <t>Shinyanga</t>
  </si>
  <si>
    <t>Kagera</t>
  </si>
  <si>
    <t>Mwanza</t>
  </si>
  <si>
    <t>Mara</t>
  </si>
  <si>
    <t>Manyara</t>
  </si>
  <si>
    <t>TANZANIA MAINLAND</t>
  </si>
  <si>
    <t>Table 14a: REGIONAL GDP AT CURRENT PRICES</t>
  </si>
  <si>
    <t>Dar es salaam</t>
  </si>
  <si>
    <t>Table 14b: REGIONAL  PER CAPITA GDP AT CURRENT MARKET PRICES</t>
  </si>
  <si>
    <t>Shs.</t>
  </si>
  <si>
    <t>AT 2007 PRICES</t>
  </si>
  <si>
    <t>1. Buildings and Structures</t>
  </si>
  <si>
    <t>2. Transport Equipment</t>
  </si>
  <si>
    <t>3.Machinery and Equipment</t>
  </si>
  <si>
    <t>4. Other Machinery and Equipment</t>
  </si>
  <si>
    <t>5. Animal Resources</t>
  </si>
  <si>
    <t>6. Research and Development</t>
  </si>
  <si>
    <t>Forestry</t>
  </si>
  <si>
    <t>Industry and Construction</t>
  </si>
  <si>
    <t>FISIM, unallocated</t>
  </si>
  <si>
    <t>A: Agriculture, Forestry and Fishing</t>
  </si>
  <si>
    <t>B: Mining and quarrying</t>
  </si>
  <si>
    <t>C: Manufacturing</t>
  </si>
  <si>
    <t>D: Electricity supply</t>
  </si>
  <si>
    <t>E: Water supply; sewerage, waste management</t>
  </si>
  <si>
    <t>F: Construction</t>
  </si>
  <si>
    <t>G: Wholesale and retail trade; repairs</t>
  </si>
  <si>
    <t>H: Transport and storage</t>
  </si>
  <si>
    <t>I: Accomodation and Food Services</t>
  </si>
  <si>
    <t>J: Information and communication</t>
  </si>
  <si>
    <t>K: Financial and insurance activities</t>
  </si>
  <si>
    <t>L: Real estate</t>
  </si>
  <si>
    <t>M: Professional, scientific and technical activities</t>
  </si>
  <si>
    <t>N: Administrative and support service activities</t>
  </si>
  <si>
    <t>O: Public administration and defence</t>
  </si>
  <si>
    <t>P: Education</t>
  </si>
  <si>
    <t>R: Arts, entertainment and recreation</t>
  </si>
  <si>
    <t>S: Other service activities</t>
  </si>
  <si>
    <t>T: Activities of households as employers;</t>
  </si>
  <si>
    <t>All Economic Activities</t>
  </si>
  <si>
    <t>GDP at Market prices</t>
  </si>
  <si>
    <t>Final Consumption</t>
  </si>
  <si>
    <t>Government final consumption</t>
  </si>
  <si>
    <t>Household final consumption</t>
  </si>
  <si>
    <t>Non Profit Institutions Serving Households</t>
  </si>
  <si>
    <t>Capital Formation</t>
  </si>
  <si>
    <t>Export of goods</t>
  </si>
  <si>
    <t>Export of services</t>
  </si>
  <si>
    <t>Import of goods</t>
  </si>
  <si>
    <t>Import of services</t>
  </si>
  <si>
    <t>Errors and Omissions</t>
  </si>
  <si>
    <t>GDP at constant 2007 market prices</t>
  </si>
  <si>
    <t>Gross Capital Formation</t>
  </si>
  <si>
    <t xml:space="preserve">Tanzania Mainland Population </t>
  </si>
  <si>
    <t>Table 10: GROSS DOMESTIC PRODUCT OF AGRICULTURE AT CURRENT PRICES</t>
  </si>
  <si>
    <t>Total Agriculture</t>
  </si>
  <si>
    <t>1. Crops</t>
  </si>
  <si>
    <t>2. Livestock</t>
  </si>
  <si>
    <t>3. Forestry and Hunting</t>
  </si>
  <si>
    <t>4. Fishing</t>
  </si>
  <si>
    <t>3. Electricity supply</t>
  </si>
  <si>
    <t>4. Water supply,sewarage, waste management</t>
  </si>
  <si>
    <t>1. Wholesale and retail trade; repairs</t>
  </si>
  <si>
    <t>2. Transport and storage</t>
  </si>
  <si>
    <t>3. Accomodation and Food Services</t>
  </si>
  <si>
    <t>4. Information and communication</t>
  </si>
  <si>
    <t>5. Financial and insurance activities</t>
  </si>
  <si>
    <t>6. Real estate</t>
  </si>
  <si>
    <t>7. Professional, scientific and technical activities</t>
  </si>
  <si>
    <t>8. Administrative and support service activities</t>
  </si>
  <si>
    <t>9. Public administration and defence</t>
  </si>
  <si>
    <t>10. Education</t>
  </si>
  <si>
    <t>11. Human health and social work activities</t>
  </si>
  <si>
    <t>12. Arts, entertainment and recreation</t>
  </si>
  <si>
    <t>13. Other service activities</t>
  </si>
  <si>
    <t>14. Activities of households as employers;</t>
  </si>
  <si>
    <t>13. Non Profit Institutions Serving Households</t>
  </si>
  <si>
    <t xml:space="preserve">16. Per Capita GDP at  current market prices </t>
  </si>
  <si>
    <t xml:space="preserve">17. Per Capita GDP at  current basic prices </t>
  </si>
  <si>
    <t xml:space="preserve"> Q: Human health and social work activities</t>
  </si>
  <si>
    <t>Table 3b:IMPLICIT DEFLATORS OF GROSS DOMESTIC PRODUCT BY ECONOMIC ACTIVITIES (2007 = 100)</t>
  </si>
  <si>
    <t>Table 4 :GROSS DOMESTIC PRODUCT AT 2007 PRICES BY ECONOMIC ACTIVITY</t>
  </si>
  <si>
    <t>Table 4b :SHARES OF GROSS DOMESTIC PRODUCT AT 2007 PRICES BY ECONOMIC ACTIVITY</t>
  </si>
  <si>
    <t xml:space="preserve">Table 5a: GROSS DOMESTIC PRODUCT AT 2007 MARKET PRICES BY TYPE OF EXPENDITURE </t>
  </si>
  <si>
    <t>Table 5b: IMPLICIT DEFLATORS OF GROSS DOMESTIC PRODUCT BY EXPENDITURE (2007 = 100)</t>
  </si>
  <si>
    <t>Table 10a: GROSS DOMESTIC PRODUCT OF AGRICULTURE AT 2007 PRICES</t>
  </si>
  <si>
    <t>Table 11a: GROSS DOMESTIC PRODUCT OF INDUSTRY &amp; CONSTRUCTION AT 2007 PRICES</t>
  </si>
  <si>
    <t>3. Government Final Consumption Expenditure  to Net National Disposable income at m.p</t>
  </si>
  <si>
    <t>4. Household Final consumption Expenditure  to Net National Disposable income at m.p</t>
  </si>
  <si>
    <t>Table 12a: GROSS DOMESTIC PRODUCT OF SERVICES AT 2007 PRICES</t>
  </si>
  <si>
    <t>Table 13b: GROSS CAPITAL FORMATION AT 2007 PRICES</t>
  </si>
  <si>
    <t>6. Wholesale and Retail Trade and Hotels and Restaurants</t>
  </si>
  <si>
    <t>1. Agriculture (crops, Livestock, Forestry, Fishing and Hunting)</t>
  </si>
  <si>
    <t>Appendix 1.    AVERAGE ANNUAL RATES OF GROWTH OF TOTAL GDP AT 2007 BASIC PRICES</t>
  </si>
  <si>
    <t>Appendix 2.    AVERAGE ANNUAL RATES OF GROWTH OF AGRICULTURE &amp; FISHING  GDP AT 2007 BASIC PRICES</t>
  </si>
  <si>
    <t>Appendix 3.     AVERAGE ANNUAL RATES OF GROWTH OF INDUSTRY &amp; CONSTRUCTION GDP AT 2007 PRICES</t>
  </si>
  <si>
    <t>Appendix 4.    AVERAGE ANNUAL RATES OF GROWTH OF SERVICES GDP AT 2007 PRICES</t>
  </si>
  <si>
    <t>Exchange rates Shs/USD (annual average)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</si>
</sst>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  <numFmt numFmtId="168" formatCode="_-* #,##0.0_-;\-* #,##0.0_-;_-* &quot;-&quot;??_-;_-@_-"/>
    <numFmt numFmtId="169" formatCode="0.0%"/>
    <numFmt numFmtId="170" formatCode="_-* #,##0.000_-;\-* #,##0.000_-;_-* &quot;-&quot;??_-;_-@_-"/>
    <numFmt numFmtId="171" formatCode="#,##0.000"/>
    <numFmt numFmtId="172" formatCode="0.000"/>
    <numFmt numFmtId="173" formatCode="#,##0.0000"/>
    <numFmt numFmtId="174" formatCode="#,##0.000000"/>
    <numFmt numFmtId="175" formatCode="0.000000000000"/>
    <numFmt numFmtId="176" formatCode="#,##0.000000000000000000000000000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3" fontId="3" fillId="0" borderId="0" xfId="42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3" fillId="0" borderId="0" xfId="42" applyNumberFormat="1" applyFont="1" applyBorder="1" applyAlignment="1">
      <alignment/>
    </xf>
    <xf numFmtId="165" fontId="3" fillId="0" borderId="0" xfId="61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5" fontId="2" fillId="0" borderId="0" xfId="42" applyNumberFormat="1" applyFont="1" applyBorder="1" applyAlignment="1">
      <alignment horizontal="right"/>
    </xf>
    <xf numFmtId="165" fontId="2" fillId="0" borderId="0" xfId="42" applyNumberFormat="1" applyFont="1" applyFill="1" applyBorder="1" applyAlignment="1">
      <alignment/>
    </xf>
    <xf numFmtId="165" fontId="2" fillId="0" borderId="0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42" applyNumberFormat="1" applyFont="1" applyFill="1" applyBorder="1" applyAlignment="1">
      <alignment horizontal="right"/>
    </xf>
    <xf numFmtId="3" fontId="3" fillId="0" borderId="0" xfId="61" applyNumberFormat="1" applyFont="1" applyBorder="1" applyAlignment="1">
      <alignment/>
    </xf>
    <xf numFmtId="3" fontId="3" fillId="0" borderId="0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8" fontId="3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 horizontal="left" indent="1"/>
    </xf>
    <xf numFmtId="168" fontId="2" fillId="0" borderId="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6" fontId="3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9" fontId="2" fillId="0" borderId="0" xfId="61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right"/>
    </xf>
    <xf numFmtId="169" fontId="2" fillId="0" borderId="0" xfId="61" applyNumberFormat="1" applyFont="1" applyAlignment="1">
      <alignment horizontal="left"/>
    </xf>
    <xf numFmtId="0" fontId="2" fillId="0" borderId="0" xfId="0" applyFont="1" applyAlignment="1">
      <alignment horizontal="right"/>
    </xf>
    <xf numFmtId="166" fontId="2" fillId="0" borderId="0" xfId="61" applyNumberFormat="1" applyFont="1" applyBorder="1" applyAlignment="1">
      <alignment horizontal="right"/>
    </xf>
    <xf numFmtId="166" fontId="3" fillId="0" borderId="0" xfId="61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65" fontId="3" fillId="0" borderId="0" xfId="42" applyNumberFormat="1" applyFont="1" applyBorder="1" applyAlignment="1">
      <alignment horizontal="justify"/>
    </xf>
    <xf numFmtId="3" fontId="3" fillId="0" borderId="0" xfId="42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2"/>
    </xf>
    <xf numFmtId="3" fontId="3" fillId="0" borderId="0" xfId="42" applyNumberFormat="1" applyFont="1" applyFill="1" applyBorder="1" applyAlignment="1">
      <alignment horizontal="right"/>
    </xf>
    <xf numFmtId="3" fontId="3" fillId="0" borderId="0" xfId="42" applyNumberFormat="1" applyFont="1" applyFill="1" applyBorder="1" applyAlignment="1">
      <alignment/>
    </xf>
    <xf numFmtId="0" fontId="2" fillId="0" borderId="0" xfId="42" applyNumberFormat="1" applyFont="1" applyBorder="1" applyAlignment="1">
      <alignment horizontal="left"/>
    </xf>
    <xf numFmtId="0" fontId="2" fillId="0" borderId="0" xfId="42" applyNumberFormat="1" applyFont="1" applyBorder="1" applyAlignment="1">
      <alignment horizontal="right"/>
    </xf>
    <xf numFmtId="3" fontId="2" fillId="0" borderId="0" xfId="42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9" fontId="3" fillId="0" borderId="0" xfId="61" applyNumberFormat="1" applyFont="1" applyBorder="1" applyAlignment="1">
      <alignment/>
    </xf>
    <xf numFmtId="3" fontId="3" fillId="0" borderId="0" xfId="61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9" fontId="2" fillId="0" borderId="0" xfId="6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3" fontId="2" fillId="0" borderId="0" xfId="42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169" fontId="2" fillId="0" borderId="0" xfId="61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69" fontId="3" fillId="0" borderId="0" xfId="61" applyNumberFormat="1" applyFont="1" applyFill="1" applyBorder="1" applyAlignment="1">
      <alignment/>
    </xf>
    <xf numFmtId="4" fontId="3" fillId="0" borderId="0" xfId="61" applyNumberFormat="1" applyFont="1" applyBorder="1" applyAlignment="1">
      <alignment horizontal="right"/>
    </xf>
    <xf numFmtId="9" fontId="3" fillId="0" borderId="0" xfId="6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3" fontId="3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165" fontId="3" fillId="0" borderId="0" xfId="42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0" borderId="0" xfId="61" applyNumberFormat="1" applyFont="1" applyBorder="1" applyAlignment="1">
      <alignment/>
    </xf>
    <xf numFmtId="168" fontId="3" fillId="0" borderId="0" xfId="61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7" fontId="3" fillId="0" borderId="0" xfId="61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justify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165" fontId="3" fillId="0" borderId="0" xfId="42" applyNumberFormat="1" applyFont="1" applyBorder="1" applyAlignment="1">
      <alignment horizontal="left" indent="1"/>
    </xf>
    <xf numFmtId="165" fontId="2" fillId="0" borderId="0" xfId="42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5" fontId="2" fillId="0" borderId="0" xfId="42" applyNumberFormat="1" applyFont="1" applyBorder="1" applyAlignment="1">
      <alignment horizontal="left" indent="1"/>
    </xf>
    <xf numFmtId="3" fontId="3" fillId="0" borderId="0" xfId="0" applyNumberFormat="1" applyFont="1" applyFill="1" applyAlignment="1">
      <alignment horizontal="left" indent="1"/>
    </xf>
    <xf numFmtId="3" fontId="42" fillId="0" borderId="0" xfId="0" applyNumberFormat="1" applyFont="1" applyAlignment="1">
      <alignment horizontal="left" indent="1"/>
    </xf>
    <xf numFmtId="3" fontId="43" fillId="0" borderId="0" xfId="0" applyNumberFormat="1" applyFont="1" applyAlignment="1">
      <alignment horizontal="left"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66" fontId="4" fillId="0" borderId="0" xfId="61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7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3" fontId="2" fillId="0" borderId="0" xfId="42" applyFont="1" applyFill="1" applyBorder="1" applyAlignment="1">
      <alignment horizontal="right"/>
    </xf>
    <xf numFmtId="170" fontId="3" fillId="0" borderId="0" xfId="42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2" fillId="0" borderId="0" xfId="61" applyFont="1" applyFill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5" fillId="0" borderId="0" xfId="42" applyNumberFormat="1" applyFont="1" applyFill="1" applyBorder="1" applyAlignment="1">
      <alignment/>
    </xf>
    <xf numFmtId="3" fontId="5" fillId="0" borderId="0" xfId="42" applyNumberFormat="1" applyFont="1" applyFill="1" applyBorder="1" applyAlignment="1">
      <alignment/>
    </xf>
    <xf numFmtId="174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71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2" fillId="0" borderId="0" xfId="42" applyNumberFormat="1" applyFont="1" applyFill="1" applyAlignment="1">
      <alignment/>
    </xf>
    <xf numFmtId="175" fontId="3" fillId="0" borderId="0" xfId="0" applyNumberFormat="1" applyFont="1" applyBorder="1" applyAlignment="1">
      <alignment/>
    </xf>
    <xf numFmtId="176" fontId="3" fillId="0" borderId="0" xfId="61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934"/>
  <sheetViews>
    <sheetView tabSelected="1" zoomScale="78" zoomScaleNormal="78" zoomScaleSheetLayoutView="77" zoomScalePageLayoutView="0" workbookViewId="0" topLeftCell="A373">
      <pane xSplit="1" topLeftCell="B1" activePane="topRight" state="frozen"/>
      <selection pane="topLeft" activeCell="A1" sqref="A1"/>
      <selection pane="topRight" activeCell="K373" sqref="K373"/>
    </sheetView>
  </sheetViews>
  <sheetFormatPr defaultColWidth="9.140625" defaultRowHeight="12.75"/>
  <cols>
    <col min="1" max="1" width="43.7109375" style="3" customWidth="1"/>
    <col min="2" max="2" width="12.8515625" style="3" customWidth="1"/>
    <col min="3" max="3" width="13.421875" style="3" customWidth="1"/>
    <col min="4" max="7" width="13.7109375" style="3" bestFit="1" customWidth="1"/>
    <col min="8" max="8" width="15.7109375" style="3" customWidth="1"/>
    <col min="9" max="9" width="14.00390625" style="3" customWidth="1"/>
    <col min="10" max="10" width="14.8515625" style="3" customWidth="1"/>
    <col min="11" max="11" width="12.7109375" style="3" customWidth="1"/>
    <col min="12" max="12" width="13.7109375" style="1" customWidth="1"/>
    <col min="13" max="13" width="20.421875" style="3" customWidth="1"/>
    <col min="14" max="14" width="22.00390625" style="3" customWidth="1"/>
    <col min="15" max="15" width="12.57421875" style="3" customWidth="1"/>
    <col min="16" max="16" width="17.00390625" style="3" customWidth="1"/>
    <col min="17" max="16384" width="9.140625" style="3" customWidth="1"/>
  </cols>
  <sheetData>
    <row r="2" spans="1:12" ht="18" customHeight="1">
      <c r="A2" s="146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8" customHeight="1">
      <c r="A3" s="4"/>
      <c r="B3" s="2"/>
      <c r="C3" s="2"/>
      <c r="D3" s="2"/>
      <c r="E3" s="2"/>
      <c r="F3" s="2"/>
      <c r="G3" s="2"/>
      <c r="H3" s="2"/>
      <c r="L3" s="5" t="s">
        <v>1</v>
      </c>
    </row>
    <row r="4" spans="1:12" s="7" customFormat="1" ht="18" customHeight="1">
      <c r="A4" s="6" t="s">
        <v>2</v>
      </c>
      <c r="B4" s="6">
        <v>2005</v>
      </c>
      <c r="C4" s="7">
        <v>2006</v>
      </c>
      <c r="D4" s="6">
        <v>2007</v>
      </c>
      <c r="E4" s="7">
        <v>2008</v>
      </c>
      <c r="F4" s="6">
        <v>2009</v>
      </c>
      <c r="G4" s="7">
        <v>2010</v>
      </c>
      <c r="H4" s="6">
        <v>2011</v>
      </c>
      <c r="I4" s="7">
        <v>2012</v>
      </c>
      <c r="J4" s="6">
        <v>2013</v>
      </c>
      <c r="K4" s="7">
        <v>2014</v>
      </c>
      <c r="L4" s="6">
        <v>2015</v>
      </c>
    </row>
    <row r="5" spans="1:12" ht="18" customHeight="1">
      <c r="A5" s="3" t="s">
        <v>3</v>
      </c>
      <c r="B5" s="16">
        <f>(B74)/1000</f>
        <v>17952.645645276007</v>
      </c>
      <c r="C5" s="16">
        <f aca="true" t="shared" si="0" ref="C5:K5">(C74)/1000</f>
        <v>21848.67442913538</v>
      </c>
      <c r="D5" s="16">
        <f t="shared" si="0"/>
        <v>24948.887718497197</v>
      </c>
      <c r="E5" s="16">
        <f t="shared" si="0"/>
        <v>30592.3710570225</v>
      </c>
      <c r="F5" s="16">
        <f t="shared" si="0"/>
        <v>35246.25551780736</v>
      </c>
      <c r="G5" s="16">
        <f t="shared" si="0"/>
        <v>41020.9120499123</v>
      </c>
      <c r="H5" s="16">
        <f t="shared" si="0"/>
        <v>49501.10593752044</v>
      </c>
      <c r="I5" s="16">
        <f t="shared" si="0"/>
        <v>57563.487591196346</v>
      </c>
      <c r="J5" s="16">
        <f t="shared" si="0"/>
        <v>66472.84203039385</v>
      </c>
      <c r="K5" s="16">
        <f t="shared" si="0"/>
        <v>73264.83109310456</v>
      </c>
      <c r="L5" s="16">
        <f>(L74)/1000</f>
        <v>83746.89138445244</v>
      </c>
    </row>
    <row r="6" spans="1:12" ht="18" customHeight="1">
      <c r="A6" s="3" t="s">
        <v>4</v>
      </c>
      <c r="B6" s="16">
        <f>(B76)/1000</f>
        <v>19112.82958912574</v>
      </c>
      <c r="C6" s="16">
        <f aca="true" t="shared" si="1" ref="C6:K6">(C76)/1000</f>
        <v>23298.43528284962</v>
      </c>
      <c r="D6" s="16">
        <f t="shared" si="1"/>
        <v>26770.431799865124</v>
      </c>
      <c r="E6" s="16">
        <f t="shared" si="1"/>
        <v>32764.939517022503</v>
      </c>
      <c r="F6" s="16">
        <f t="shared" si="1"/>
        <v>37726.82362780736</v>
      </c>
      <c r="G6" s="16">
        <f t="shared" si="1"/>
        <v>43836.0180499123</v>
      </c>
      <c r="H6" s="16">
        <f t="shared" si="1"/>
        <v>52762.58093079464</v>
      </c>
      <c r="I6" s="16">
        <f t="shared" si="1"/>
        <v>61434.213909470534</v>
      </c>
      <c r="J6" s="16">
        <f t="shared" si="1"/>
        <v>70953.22734623206</v>
      </c>
      <c r="K6" s="16">
        <f t="shared" si="1"/>
        <v>79718.41609310456</v>
      </c>
      <c r="L6" s="16">
        <f>(L76)/1000</f>
        <v>90863.68083727482</v>
      </c>
    </row>
    <row r="7" spans="1:12" ht="18" customHeight="1">
      <c r="A7" s="3" t="s">
        <v>5</v>
      </c>
      <c r="B7" s="16">
        <f>(B348)/1000</f>
        <v>17592.043721253485</v>
      </c>
      <c r="C7" s="16">
        <f aca="true" t="shared" si="2" ref="C7:K7">(C348)/1000</f>
        <v>21852.13730749299</v>
      </c>
      <c r="D7" s="16">
        <f t="shared" si="2"/>
        <v>24627.804089250072</v>
      </c>
      <c r="E7" s="16">
        <f t="shared" si="2"/>
        <v>30244.759335925308</v>
      </c>
      <c r="F7" s="16">
        <f t="shared" si="2"/>
        <v>34897.46645479239</v>
      </c>
      <c r="G7" s="16">
        <f t="shared" si="2"/>
        <v>40215.468187985745</v>
      </c>
      <c r="H7" s="16">
        <f t="shared" si="2"/>
        <v>48498.56730147738</v>
      </c>
      <c r="I7" s="16">
        <f t="shared" si="2"/>
        <v>56667.18581157866</v>
      </c>
      <c r="J7" s="16">
        <f t="shared" si="2"/>
        <v>65348.6392149096</v>
      </c>
      <c r="K7" s="16">
        <f t="shared" si="2"/>
        <v>72234.42460598786</v>
      </c>
      <c r="L7" s="16">
        <f>(L348)/1000</f>
        <v>82312.38268813597</v>
      </c>
    </row>
    <row r="8" spans="1:12" ht="18" customHeight="1">
      <c r="A8" s="3" t="s">
        <v>6</v>
      </c>
      <c r="B8" s="16">
        <f>(B375)/1000</f>
        <v>18752.22766510322</v>
      </c>
      <c r="C8" s="16">
        <f aca="true" t="shared" si="3" ref="C8:K8">(C375)/1000</f>
        <v>23301.89816120723</v>
      </c>
      <c r="D8" s="16">
        <f t="shared" si="3"/>
        <v>26449.348170618</v>
      </c>
      <c r="E8" s="16">
        <f t="shared" si="3"/>
        <v>32417.327795925306</v>
      </c>
      <c r="F8" s="16">
        <f t="shared" si="3"/>
        <v>37378.03456479239</v>
      </c>
      <c r="G8" s="16">
        <f t="shared" si="3"/>
        <v>43030.574187985745</v>
      </c>
      <c r="H8" s="16">
        <f t="shared" si="3"/>
        <v>51760.042294751576</v>
      </c>
      <c r="I8" s="16">
        <f t="shared" si="3"/>
        <v>60537.912129852855</v>
      </c>
      <c r="J8" s="16">
        <f t="shared" si="3"/>
        <v>69829.0245307478</v>
      </c>
      <c r="K8" s="16">
        <f t="shared" si="3"/>
        <v>78688.00960598786</v>
      </c>
      <c r="L8" s="16">
        <f>(L375)/1000</f>
        <v>89429.17214095836</v>
      </c>
    </row>
    <row r="9" spans="1:12" ht="18" customHeight="1">
      <c r="A9" s="3" t="s">
        <v>7</v>
      </c>
      <c r="B9" s="16">
        <f>(B308)/1000</f>
        <v>15905.682645276007</v>
      </c>
      <c r="C9" s="16">
        <f aca="true" t="shared" si="4" ref="C9:K9">(C308)/1000</f>
        <v>19440.097429135378</v>
      </c>
      <c r="D9" s="16">
        <f t="shared" si="4"/>
        <v>22189.4592184972</v>
      </c>
      <c r="E9" s="16">
        <f t="shared" si="4"/>
        <v>27511.615557022502</v>
      </c>
      <c r="F9" s="16">
        <f t="shared" si="4"/>
        <v>31792.803208340403</v>
      </c>
      <c r="G9" s="16">
        <f t="shared" si="4"/>
        <v>37308.367174604966</v>
      </c>
      <c r="H9" s="16">
        <f t="shared" si="4"/>
        <v>45503.80243752045</v>
      </c>
      <c r="I9" s="16">
        <f t="shared" si="4"/>
        <v>53254.394418196345</v>
      </c>
      <c r="J9" s="16">
        <f t="shared" si="4"/>
        <v>61797.475937688854</v>
      </c>
      <c r="K9" s="16">
        <f t="shared" si="4"/>
        <v>68121.92839112905</v>
      </c>
      <c r="L9" s="16">
        <f>(L308)/1000</f>
        <v>77164.43534607896</v>
      </c>
    </row>
    <row r="10" spans="1:12" ht="18" customHeight="1">
      <c r="A10" s="3" t="s">
        <v>8</v>
      </c>
      <c r="B10" s="16">
        <f>(B310)/1000</f>
        <v>15545.080721253482</v>
      </c>
      <c r="C10" s="16">
        <f aca="true" t="shared" si="5" ref="C10:K10">(C310)/1000</f>
        <v>19443.56030749299</v>
      </c>
      <c r="D10" s="16">
        <f t="shared" si="5"/>
        <v>21868.375589250074</v>
      </c>
      <c r="E10" s="16">
        <f t="shared" si="5"/>
        <v>27164.00383592531</v>
      </c>
      <c r="F10" s="16">
        <f t="shared" si="5"/>
        <v>31444.014145325433</v>
      </c>
      <c r="G10" s="16">
        <f t="shared" si="5"/>
        <v>36502.92331267841</v>
      </c>
      <c r="H10" s="16">
        <f t="shared" si="5"/>
        <v>44501.26380147738</v>
      </c>
      <c r="I10" s="16">
        <f t="shared" si="5"/>
        <v>52358.09263857866</v>
      </c>
      <c r="J10" s="16">
        <f t="shared" si="5"/>
        <v>60673.2731222046</v>
      </c>
      <c r="K10" s="16">
        <f t="shared" si="5"/>
        <v>67091.52190401236</v>
      </c>
      <c r="L10" s="16">
        <f>(L310)/1000</f>
        <v>75729.92664976249</v>
      </c>
    </row>
    <row r="11" spans="1:12" ht="18" customHeight="1">
      <c r="A11" s="3" t="s">
        <v>9</v>
      </c>
      <c r="B11" s="16">
        <f>(B377)/1000</f>
        <v>16705.26466510322</v>
      </c>
      <c r="C11" s="16">
        <f aca="true" t="shared" si="6" ref="C11:K11">(C377)/1000</f>
        <v>20893.321161207234</v>
      </c>
      <c r="D11" s="16">
        <f t="shared" si="6"/>
        <v>23689.919670617997</v>
      </c>
      <c r="E11" s="16">
        <f t="shared" si="6"/>
        <v>29336.572295925307</v>
      </c>
      <c r="F11" s="16">
        <f t="shared" si="6"/>
        <v>33924.58225532544</v>
      </c>
      <c r="G11" s="16">
        <f t="shared" si="6"/>
        <v>39318.02931267841</v>
      </c>
      <c r="H11" s="16">
        <f t="shared" si="6"/>
        <v>47762.738794751574</v>
      </c>
      <c r="I11" s="16">
        <f t="shared" si="6"/>
        <v>56228.818956852854</v>
      </c>
      <c r="J11" s="16">
        <f t="shared" si="6"/>
        <v>65153.6584380428</v>
      </c>
      <c r="K11" s="16">
        <f t="shared" si="6"/>
        <v>73545.10690401237</v>
      </c>
      <c r="L11" s="16">
        <f>(L377)/1000</f>
        <v>82846.71610258488</v>
      </c>
    </row>
    <row r="12" spans="1:12" ht="18" customHeight="1">
      <c r="A12" s="3" t="s">
        <v>10</v>
      </c>
      <c r="B12" s="16">
        <f>(B257)/1000</f>
        <v>4807.453548286215</v>
      </c>
      <c r="C12" s="16">
        <f aca="true" t="shared" si="7" ref="C12:K12">(C257)/1000</f>
        <v>6461.3931144820035</v>
      </c>
      <c r="D12" s="16">
        <f t="shared" si="7"/>
        <v>8427.686714173755</v>
      </c>
      <c r="E12" s="16">
        <f t="shared" si="7"/>
        <v>11030.529171338187</v>
      </c>
      <c r="F12" s="16">
        <f t="shared" si="7"/>
        <v>10883.739571344491</v>
      </c>
      <c r="G12" s="16">
        <f t="shared" si="7"/>
        <v>12572.205189984748</v>
      </c>
      <c r="H12" s="16">
        <f t="shared" si="7"/>
        <v>17324.766727342983</v>
      </c>
      <c r="I12" s="16">
        <f t="shared" si="7"/>
        <v>18786.138434352222</v>
      </c>
      <c r="J12" s="16">
        <f t="shared" si="7"/>
        <v>21625.330824852048</v>
      </c>
      <c r="K12" s="16">
        <f t="shared" si="7"/>
        <v>25943.896737733245</v>
      </c>
      <c r="L12" s="16">
        <f>(L257)/1000</f>
        <v>31345.028754159415</v>
      </c>
    </row>
    <row r="13" spans="1:12" ht="18" customHeight="1">
      <c r="A13" s="3" t="s">
        <v>11</v>
      </c>
      <c r="B13" s="16">
        <f>(B256)/1000</f>
        <v>4103.869017312311</v>
      </c>
      <c r="C13" s="16">
        <f aca="true" t="shared" si="8" ref="C13:K13">(C256)/1000</f>
        <v>6066.807306965419</v>
      </c>
      <c r="D13" s="16">
        <f t="shared" si="8"/>
        <v>8793.915156036053</v>
      </c>
      <c r="E13" s="16">
        <f t="shared" si="8"/>
        <v>10509.733421773833</v>
      </c>
      <c r="F13" s="16">
        <f t="shared" si="8"/>
        <v>9478.925323178295</v>
      </c>
      <c r="G13" s="16">
        <f t="shared" si="8"/>
        <v>11965.491434709204</v>
      </c>
      <c r="H13" s="16">
        <f t="shared" si="8"/>
        <v>17538.474485191702</v>
      </c>
      <c r="I13" s="16">
        <f t="shared" si="8"/>
        <v>17510.516705380658</v>
      </c>
      <c r="J13" s="16">
        <f t="shared" si="8"/>
        <v>21516.065115675454</v>
      </c>
      <c r="K13" s="16">
        <f t="shared" si="8"/>
        <v>24624.723985291675</v>
      </c>
      <c r="L13" s="16">
        <f>(L256)/1000</f>
        <v>25328.568198560464</v>
      </c>
    </row>
    <row r="14" spans="1:12" ht="18" customHeight="1">
      <c r="A14" s="3" t="s">
        <v>12</v>
      </c>
      <c r="B14" s="16">
        <f>(B253)/1000</f>
        <v>3245.799514905022</v>
      </c>
      <c r="C14" s="16">
        <f aca="true" t="shared" si="9" ref="C14:K14">(C253)/1000</f>
        <v>4158.288198186736</v>
      </c>
      <c r="D14" s="16">
        <f t="shared" si="9"/>
        <v>4968.233729626325</v>
      </c>
      <c r="E14" s="16">
        <f t="shared" si="9"/>
        <v>5275.677382247352</v>
      </c>
      <c r="F14" s="16">
        <f t="shared" si="9"/>
        <v>6599.152426680574</v>
      </c>
      <c r="G14" s="16">
        <f t="shared" si="9"/>
        <v>6451.836091570491</v>
      </c>
      <c r="H14" s="16">
        <f t="shared" si="9"/>
        <v>7293.791519423818</v>
      </c>
      <c r="I14" s="16">
        <f t="shared" si="9"/>
        <v>9055.182090796146</v>
      </c>
      <c r="J14" s="16">
        <f t="shared" si="9"/>
        <v>11580.483934404923</v>
      </c>
      <c r="K14" s="16">
        <f t="shared" si="9"/>
        <v>10996.64079879516</v>
      </c>
      <c r="L14" s="16">
        <f>(L253)/1000</f>
        <v>12447.517939814163</v>
      </c>
    </row>
    <row r="15" spans="1:12" ht="18" customHeight="1">
      <c r="A15" s="3" t="s">
        <v>13</v>
      </c>
      <c r="B15" s="16">
        <f>(B254)/1000</f>
        <v>12361.91765294101</v>
      </c>
      <c r="C15" s="16">
        <f aca="true" t="shared" si="10" ref="C15:K15">(C254)/1000</f>
        <v>14480.82665485813</v>
      </c>
      <c r="D15" s="16">
        <f t="shared" si="10"/>
        <v>16348.964930507998</v>
      </c>
      <c r="E15" s="16">
        <f t="shared" si="10"/>
        <v>20826.21419327518</v>
      </c>
      <c r="F15" s="16">
        <f t="shared" si="10"/>
        <v>24829.199901418884</v>
      </c>
      <c r="G15" s="16">
        <f t="shared" si="10"/>
        <v>28512.137389519165</v>
      </c>
      <c r="H15" s="16">
        <f t="shared" si="10"/>
        <v>34415.26891819822</v>
      </c>
      <c r="I15" s="16">
        <f t="shared" si="10"/>
        <v>40669.36987802233</v>
      </c>
      <c r="J15" s="16">
        <f t="shared" si="10"/>
        <v>48835.59602048892</v>
      </c>
      <c r="K15" s="16">
        <f t="shared" si="10"/>
        <v>51313.86005536644</v>
      </c>
      <c r="L15" s="16">
        <f>(L254)/1000</f>
        <v>55408.02910896763</v>
      </c>
    </row>
    <row r="16" spans="1:12" ht="18" customHeight="1">
      <c r="A16" s="3" t="s">
        <v>14</v>
      </c>
      <c r="B16" s="9"/>
      <c r="C16" s="9"/>
      <c r="D16" s="16">
        <f>D318/1000</f>
        <v>3215.80315191879</v>
      </c>
      <c r="E16" s="16">
        <f aca="true" t="shared" si="11" ref="E16:L16">E318/1000</f>
        <v>4150.058310581796</v>
      </c>
      <c r="F16" s="16">
        <f t="shared" si="11"/>
        <v>3552.145317791273</v>
      </c>
      <c r="G16" s="16">
        <f t="shared" si="11"/>
        <v>5726.183509422027</v>
      </c>
      <c r="H16" s="16">
        <f t="shared" si="11"/>
        <v>7355.171516578575</v>
      </c>
      <c r="I16" s="16">
        <f t="shared" si="11"/>
        <v>7619.552424420864</v>
      </c>
      <c r="J16" s="16">
        <f t="shared" si="11"/>
        <v>5813.2419583609635</v>
      </c>
      <c r="K16" s="16">
        <f t="shared" si="11"/>
        <v>11835.694087407539</v>
      </c>
      <c r="L16" s="16">
        <f t="shared" si="11"/>
        <v>15757.420051955592</v>
      </c>
    </row>
    <row r="17" spans="2:10" ht="18" customHeight="1">
      <c r="B17" s="10"/>
      <c r="C17" s="10"/>
      <c r="D17" s="10"/>
      <c r="E17" s="10"/>
      <c r="F17" s="10"/>
      <c r="G17" s="10"/>
      <c r="H17" s="10"/>
      <c r="I17" s="10"/>
      <c r="J17" s="10"/>
    </row>
    <row r="18" spans="1:12" ht="18" customHeight="1">
      <c r="A18" s="147" t="s">
        <v>173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18" customHeight="1">
      <c r="A19" s="4"/>
      <c r="B19" s="11"/>
      <c r="C19" s="11"/>
      <c r="D19" s="11"/>
      <c r="E19" s="11"/>
      <c r="F19" s="11"/>
      <c r="G19" s="11"/>
      <c r="H19" s="11"/>
      <c r="I19" s="11"/>
      <c r="L19" s="12" t="s">
        <v>1</v>
      </c>
    </row>
    <row r="20" spans="1:12" ht="18" customHeight="1">
      <c r="A20" s="3" t="s">
        <v>15</v>
      </c>
      <c r="B20" s="16">
        <f>(B176)/1000</f>
        <v>22238.89606727394</v>
      </c>
      <c r="C20" s="16">
        <f aca="true" t="shared" si="12" ref="C20:K20">(C176)/1000</f>
        <v>23291.300966013005</v>
      </c>
      <c r="D20" s="16">
        <f t="shared" si="12"/>
        <v>24948.887718497197</v>
      </c>
      <c r="E20" s="16">
        <f t="shared" si="12"/>
        <v>26350.80836555554</v>
      </c>
      <c r="F20" s="16">
        <f t="shared" si="12"/>
        <v>27628.32700302814</v>
      </c>
      <c r="G20" s="16">
        <f t="shared" si="12"/>
        <v>29441.004710402267</v>
      </c>
      <c r="H20" s="16">
        <f t="shared" si="12"/>
        <v>31673.636010537575</v>
      </c>
      <c r="I20" s="16">
        <f t="shared" si="12"/>
        <v>33420.62629787368</v>
      </c>
      <c r="J20" s="16">
        <f t="shared" si="12"/>
        <v>35673.04546033646</v>
      </c>
      <c r="K20" s="16">
        <f t="shared" si="12"/>
        <v>38137.425761523016</v>
      </c>
      <c r="L20" s="16">
        <f>(L176)/1000</f>
        <v>40708.95846715021</v>
      </c>
    </row>
    <row r="21" spans="1:12" ht="18" customHeight="1">
      <c r="A21" s="3" t="s">
        <v>16</v>
      </c>
      <c r="B21" s="16">
        <f>(B276)/1000</f>
        <v>6164.176819193691</v>
      </c>
      <c r="C21" s="16">
        <f aca="true" t="shared" si="13" ref="C21:K21">(C276)/1000</f>
        <v>7215.169716612265</v>
      </c>
      <c r="D21" s="16">
        <f t="shared" si="13"/>
        <v>8427.686714173755</v>
      </c>
      <c r="E21" s="16">
        <f t="shared" si="13"/>
        <v>9485.694635538923</v>
      </c>
      <c r="F21" s="16">
        <f t="shared" si="13"/>
        <v>9410.248012231325</v>
      </c>
      <c r="G21" s="16">
        <f t="shared" si="13"/>
        <v>10491.66958749575</v>
      </c>
      <c r="H21" s="16">
        <f t="shared" si="13"/>
        <v>12770.84418335214</v>
      </c>
      <c r="I21" s="16">
        <f t="shared" si="13"/>
        <v>12898.260147629186</v>
      </c>
      <c r="J21" s="16">
        <f t="shared" si="13"/>
        <v>13472.087595074085</v>
      </c>
      <c r="K21" s="16">
        <f t="shared" si="13"/>
        <v>14410.368242710781</v>
      </c>
      <c r="L21" s="16">
        <f>(L276)/1000</f>
        <v>16944.12692879869</v>
      </c>
    </row>
    <row r="22" spans="1:12" ht="18" customHeight="1">
      <c r="A22" s="3" t="s">
        <v>17</v>
      </c>
      <c r="B22" s="16">
        <f>(B275)/1000</f>
        <v>5352.068523825866</v>
      </c>
      <c r="C22" s="16">
        <f aca="true" t="shared" si="14" ref="C22:K22">(C275)/1000</f>
        <v>6970.47789794903</v>
      </c>
      <c r="D22" s="16">
        <f t="shared" si="14"/>
        <v>8793.915156036053</v>
      </c>
      <c r="E22" s="16">
        <f t="shared" si="14"/>
        <v>9097.588498401226</v>
      </c>
      <c r="F22" s="16">
        <f t="shared" si="14"/>
        <v>8205.467349771303</v>
      </c>
      <c r="G22" s="16">
        <f t="shared" si="14"/>
        <v>10058.93841002746</v>
      </c>
      <c r="H22" s="16">
        <f t="shared" si="14"/>
        <v>13050.73550066491</v>
      </c>
      <c r="I22" s="16">
        <f t="shared" si="14"/>
        <v>12276.816919394843</v>
      </c>
      <c r="J22" s="16">
        <f t="shared" si="14"/>
        <v>13435.66966933268</v>
      </c>
      <c r="K22" s="16">
        <f t="shared" si="14"/>
        <v>13696.058375084764</v>
      </c>
      <c r="L22" s="16">
        <f>(L275)/1000</f>
        <v>13996.864610513545</v>
      </c>
    </row>
    <row r="23" ht="18" customHeight="1"/>
    <row r="24" spans="1:12" ht="18" customHeight="1">
      <c r="A24" s="148" t="s">
        <v>18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8" customHeight="1">
      <c r="A25" s="14"/>
      <c r="B25" s="6">
        <v>2005</v>
      </c>
      <c r="C25" s="7">
        <v>2006</v>
      </c>
      <c r="D25" s="6">
        <v>2007</v>
      </c>
      <c r="E25" s="7">
        <v>2008</v>
      </c>
      <c r="F25" s="6">
        <v>2009</v>
      </c>
      <c r="G25" s="7">
        <v>2010</v>
      </c>
      <c r="H25" s="6">
        <v>2011</v>
      </c>
      <c r="I25" s="7">
        <v>2012</v>
      </c>
      <c r="J25" s="6">
        <v>2013</v>
      </c>
      <c r="K25" s="7">
        <v>2014</v>
      </c>
      <c r="L25" s="6">
        <v>2015</v>
      </c>
    </row>
    <row r="26" spans="1:12" ht="18" customHeight="1">
      <c r="A26" s="15" t="s">
        <v>240</v>
      </c>
      <c r="B26" s="16">
        <f aca="true" t="shared" si="15" ref="B26:L26">B76*1000000/B389</f>
        <v>528017.9254505347</v>
      </c>
      <c r="C26" s="16">
        <f t="shared" si="15"/>
        <v>620857.7356008125</v>
      </c>
      <c r="D26" s="16">
        <f t="shared" si="15"/>
        <v>699127.1210896617</v>
      </c>
      <c r="E26" s="16">
        <f t="shared" si="15"/>
        <v>830024.3639015544</v>
      </c>
      <c r="F26" s="16">
        <f t="shared" si="15"/>
        <v>927329.6215347596</v>
      </c>
      <c r="G26" s="16">
        <f t="shared" si="15"/>
        <v>1045848.4704642361</v>
      </c>
      <c r="H26" s="16">
        <f t="shared" si="15"/>
        <v>1222224.4701598657</v>
      </c>
      <c r="I26" s="16">
        <f t="shared" si="15"/>
        <v>1408222.7025474806</v>
      </c>
      <c r="J26" s="16">
        <f t="shared" si="15"/>
        <v>1582796.73342193</v>
      </c>
      <c r="K26" s="16">
        <f t="shared" si="15"/>
        <v>1730404.8238598602</v>
      </c>
      <c r="L26" s="16">
        <f t="shared" si="15"/>
        <v>1918927.8427220467</v>
      </c>
    </row>
    <row r="27" spans="1:12" ht="18" customHeight="1">
      <c r="A27" s="15" t="s">
        <v>241</v>
      </c>
      <c r="B27" s="16">
        <f aca="true" t="shared" si="16" ref="B27:L27">B74*1000000/B389</f>
        <v>495966.26526511164</v>
      </c>
      <c r="C27" s="16">
        <f t="shared" si="16"/>
        <v>582224.4441427246</v>
      </c>
      <c r="D27" s="16">
        <f t="shared" si="16"/>
        <v>651556.3206234891</v>
      </c>
      <c r="E27" s="16">
        <f t="shared" si="16"/>
        <v>774987.3401613698</v>
      </c>
      <c r="F27" s="16">
        <f t="shared" si="16"/>
        <v>866356.9748754208</v>
      </c>
      <c r="G27" s="16">
        <f t="shared" si="16"/>
        <v>978685.1094823509</v>
      </c>
      <c r="H27" s="16">
        <f t="shared" si="16"/>
        <v>1146673.682551073</v>
      </c>
      <c r="I27" s="16">
        <f t="shared" si="16"/>
        <v>1319496.171680265</v>
      </c>
      <c r="J27" s="16">
        <f t="shared" si="16"/>
        <v>1482850.057173145</v>
      </c>
      <c r="K27" s="16">
        <f t="shared" si="16"/>
        <v>1590320.3219030334</v>
      </c>
      <c r="L27" s="16">
        <f t="shared" si="16"/>
        <v>1768630.1076317339</v>
      </c>
    </row>
    <row r="28" spans="1:11" ht="18" customHeight="1">
      <c r="A28" s="15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2:11" ht="18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2" ht="18" customHeight="1">
      <c r="A30" s="146" t="s">
        <v>20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1" spans="2:12" ht="18" customHeight="1">
      <c r="B31" s="17"/>
      <c r="C31" s="17"/>
      <c r="D31" s="17"/>
      <c r="E31" s="17"/>
      <c r="F31" s="17"/>
      <c r="G31" s="17"/>
      <c r="L31" s="5" t="s">
        <v>21</v>
      </c>
    </row>
    <row r="32" spans="1:12" ht="18" customHeight="1">
      <c r="A32" s="6" t="s">
        <v>2</v>
      </c>
      <c r="B32" s="6">
        <v>2005</v>
      </c>
      <c r="C32" s="7">
        <v>2006</v>
      </c>
      <c r="D32" s="6">
        <v>2007</v>
      </c>
      <c r="E32" s="7">
        <v>2008</v>
      </c>
      <c r="F32" s="6">
        <v>2009</v>
      </c>
      <c r="G32" s="7">
        <v>2010</v>
      </c>
      <c r="H32" s="6">
        <v>2011</v>
      </c>
      <c r="I32" s="7">
        <v>2012</v>
      </c>
      <c r="J32" s="6">
        <v>2013</v>
      </c>
      <c r="K32" s="7">
        <v>2014</v>
      </c>
      <c r="L32" s="6">
        <v>2015</v>
      </c>
    </row>
    <row r="33" spans="1:12" ht="18" customHeight="1">
      <c r="A33" s="3" t="s">
        <v>22</v>
      </c>
      <c r="B33" s="18">
        <f aca="true" t="shared" si="17" ref="B33:K33">B306/B308*100</f>
        <v>16.2983133626769</v>
      </c>
      <c r="C33" s="18">
        <f t="shared" si="17"/>
        <v>17.459794182476795</v>
      </c>
      <c r="D33" s="18">
        <f t="shared" si="17"/>
        <v>15.720932924278156</v>
      </c>
      <c r="E33" s="18">
        <f t="shared" si="17"/>
        <v>14.45485668319797</v>
      </c>
      <c r="F33" s="18">
        <f t="shared" si="17"/>
        <v>14.009385466304403</v>
      </c>
      <c r="G33" s="18">
        <f t="shared" si="17"/>
        <v>13.819629188997313</v>
      </c>
      <c r="H33" s="18">
        <f t="shared" si="17"/>
        <v>15.326325771512876</v>
      </c>
      <c r="I33" s="18">
        <f t="shared" si="17"/>
        <v>16.552258449845585</v>
      </c>
      <c r="J33" s="18">
        <f t="shared" si="17"/>
        <v>18.003117168115327</v>
      </c>
      <c r="K33" s="18">
        <f t="shared" si="17"/>
        <v>20.218107921022295</v>
      </c>
      <c r="L33" s="18">
        <f>L306/L308*100</f>
        <v>21.77559807784407</v>
      </c>
    </row>
    <row r="34" spans="1:12" ht="18" customHeight="1">
      <c r="A34" s="3" t="s">
        <v>23</v>
      </c>
      <c r="B34" s="18">
        <f>B256/B251*100</f>
        <v>21.471802477887465</v>
      </c>
      <c r="C34" s="18">
        <f aca="true" t="shared" si="18" ref="C34:K34">C256/C251*100</f>
        <v>26.039548292890302</v>
      </c>
      <c r="D34" s="18">
        <f t="shared" si="18"/>
        <v>32.849358657264396</v>
      </c>
      <c r="E34" s="18">
        <f t="shared" si="18"/>
        <v>32.07615694304477</v>
      </c>
      <c r="F34" s="18">
        <f t="shared" si="18"/>
        <v>25.125161388332863</v>
      </c>
      <c r="G34" s="18">
        <f t="shared" si="18"/>
        <v>27.296027255680755</v>
      </c>
      <c r="H34" s="18">
        <f t="shared" si="18"/>
        <v>33.24036500071105</v>
      </c>
      <c r="I34" s="18">
        <f t="shared" si="18"/>
        <v>28.502874198381</v>
      </c>
      <c r="J34" s="18">
        <f t="shared" si="18"/>
        <v>30.324293792420505</v>
      </c>
      <c r="K34" s="18">
        <f t="shared" si="18"/>
        <v>30.889630266276264</v>
      </c>
      <c r="L34" s="18">
        <f>L256/L251*100</f>
        <v>27.875349056044385</v>
      </c>
    </row>
    <row r="35" spans="1:12" ht="18" customHeight="1">
      <c r="A35" s="3" t="s">
        <v>250</v>
      </c>
      <c r="B35" s="18">
        <f>B315/B319*100</f>
        <v>18.794908499172386</v>
      </c>
      <c r="C35" s="18">
        <f aca="true" t="shared" si="19" ref="C35:L35">C315/C319*100</f>
        <v>19.211853413327866</v>
      </c>
      <c r="D35" s="18">
        <f t="shared" si="19"/>
        <v>20.18815798168771</v>
      </c>
      <c r="E35" s="18">
        <f t="shared" si="19"/>
        <v>17.386412602920014</v>
      </c>
      <c r="F35" s="18">
        <f t="shared" si="19"/>
        <v>18.806354907946332</v>
      </c>
      <c r="G35" s="18">
        <f t="shared" si="19"/>
        <v>15.809626439360617</v>
      </c>
      <c r="H35" s="18">
        <f t="shared" si="19"/>
        <v>14.825714957483937</v>
      </c>
      <c r="I35" s="18">
        <f t="shared" si="19"/>
        <v>15.748686210662118</v>
      </c>
      <c r="J35" s="18">
        <f t="shared" si="19"/>
        <v>17.44168850201945</v>
      </c>
      <c r="K35" s="18">
        <f t="shared" si="19"/>
        <v>14.793376911133132</v>
      </c>
      <c r="L35" s="18">
        <f t="shared" si="19"/>
        <v>14.8504525138971</v>
      </c>
    </row>
    <row r="36" spans="1:12" ht="18" customHeight="1">
      <c r="A36" s="3" t="s">
        <v>251</v>
      </c>
      <c r="B36" s="18">
        <f>B316/B319*100</f>
        <v>71.5820894341741</v>
      </c>
      <c r="C36" s="18">
        <f aca="true" t="shared" si="20" ref="C36:L36">C316/C319*100</f>
        <v>66.90337603782702</v>
      </c>
      <c r="D36" s="18">
        <f t="shared" si="20"/>
        <v>66.43316414161376</v>
      </c>
      <c r="E36" s="18">
        <f t="shared" si="20"/>
        <v>68.6344381367053</v>
      </c>
      <c r="F36" s="18">
        <f t="shared" si="20"/>
        <v>70.75859371554289</v>
      </c>
      <c r="G36" s="18">
        <f t="shared" si="20"/>
        <v>69.866350402944</v>
      </c>
      <c r="H36" s="18">
        <f t="shared" si="20"/>
        <v>69.9541474153171</v>
      </c>
      <c r="I36" s="18">
        <f t="shared" si="20"/>
        <v>70.73177967843766</v>
      </c>
      <c r="J36" s="18">
        <f t="shared" si="20"/>
        <v>73.55264757712371</v>
      </c>
      <c r="K36" s="18">
        <f t="shared" si="20"/>
        <v>69.03065094636403</v>
      </c>
      <c r="L36" s="18">
        <f t="shared" si="20"/>
        <v>66.10428754952544</v>
      </c>
    </row>
    <row r="37" spans="1:12" ht="18" customHeight="1">
      <c r="A37" s="3" t="s">
        <v>24</v>
      </c>
      <c r="B37" s="18">
        <f aca="true" t="shared" si="21" ref="B37:K37">B318/B319*100</f>
        <v>9.313254783857234</v>
      </c>
      <c r="C37" s="18">
        <f t="shared" si="21"/>
        <v>13.576213745427316</v>
      </c>
      <c r="D37" s="18">
        <f t="shared" si="21"/>
        <v>13.067247960137479</v>
      </c>
      <c r="E37" s="18">
        <f t="shared" si="21"/>
        <v>13.676845812587498</v>
      </c>
      <c r="F37" s="18">
        <f t="shared" si="21"/>
        <v>10.122952344742988</v>
      </c>
      <c r="G37" s="18">
        <f t="shared" si="21"/>
        <v>14.03148203431078</v>
      </c>
      <c r="H37" s="18">
        <f t="shared" si="21"/>
        <v>14.950478921395465</v>
      </c>
      <c r="I37" s="18">
        <f t="shared" si="21"/>
        <v>13.251852805904596</v>
      </c>
      <c r="J37" s="18">
        <f t="shared" si="21"/>
        <v>8.755485176519235</v>
      </c>
      <c r="K37" s="18">
        <f t="shared" si="21"/>
        <v>15.922124478147293</v>
      </c>
      <c r="L37" s="18">
        <f>L318/L319*100</f>
        <v>18.799315602881556</v>
      </c>
    </row>
    <row r="38" spans="1:12" s="6" customFormat="1" ht="18" customHeight="1">
      <c r="A38" s="3" t="s">
        <v>25</v>
      </c>
      <c r="B38" s="18">
        <f aca="true" t="shared" si="22" ref="B38:L38">B257/B74*100</f>
        <v>26.778524142213158</v>
      </c>
      <c r="C38" s="18">
        <f t="shared" si="22"/>
        <v>29.57338732580355</v>
      </c>
      <c r="D38" s="18">
        <f t="shared" si="22"/>
        <v>33.77980938174424</v>
      </c>
      <c r="E38" s="18">
        <f t="shared" si="22"/>
        <v>36.05647025782306</v>
      </c>
      <c r="F38" s="18">
        <f t="shared" si="22"/>
        <v>30.879137120951</v>
      </c>
      <c r="G38" s="18">
        <f t="shared" si="22"/>
        <v>30.648282940875337</v>
      </c>
      <c r="H38" s="18">
        <f t="shared" si="22"/>
        <v>34.99874679408182</v>
      </c>
      <c r="I38" s="18">
        <f t="shared" si="22"/>
        <v>32.635511190300676</v>
      </c>
      <c r="J38" s="18">
        <f t="shared" si="22"/>
        <v>32.532580470929986</v>
      </c>
      <c r="K38" s="18">
        <f t="shared" si="22"/>
        <v>35.41111929237083</v>
      </c>
      <c r="L38" s="18">
        <f t="shared" si="22"/>
        <v>37.42828926063112</v>
      </c>
    </row>
    <row r="39" spans="1:12" ht="18" customHeight="1">
      <c r="A39" s="3" t="s">
        <v>26</v>
      </c>
      <c r="B39" s="18">
        <f aca="true" t="shared" si="23" ref="B39:L39">B276/B176*100</f>
        <v>27.717998234025202</v>
      </c>
      <c r="C39" s="18">
        <f t="shared" si="23"/>
        <v>30.977959226668972</v>
      </c>
      <c r="D39" s="18">
        <f t="shared" si="23"/>
        <v>33.77980938174424</v>
      </c>
      <c r="E39" s="18">
        <f t="shared" si="23"/>
        <v>35.997736782671716</v>
      </c>
      <c r="F39" s="18">
        <f t="shared" si="23"/>
        <v>34.06014418173035</v>
      </c>
      <c r="G39" s="18">
        <f t="shared" si="23"/>
        <v>35.63624845924084</v>
      </c>
      <c r="H39" s="18">
        <f t="shared" si="23"/>
        <v>40.32010779912788</v>
      </c>
      <c r="I39" s="18">
        <f t="shared" si="23"/>
        <v>38.59371165779085</v>
      </c>
      <c r="J39" s="18">
        <f t="shared" si="23"/>
        <v>37.76545405985368</v>
      </c>
      <c r="K39" s="18">
        <f t="shared" si="23"/>
        <v>37.785372124537716</v>
      </c>
      <c r="L39" s="18">
        <f t="shared" si="23"/>
        <v>41.62259995541675</v>
      </c>
    </row>
    <row r="40" spans="1:12" ht="18" customHeight="1">
      <c r="A40" s="3" t="s">
        <v>27</v>
      </c>
      <c r="B40" s="18">
        <f>B47/B74*100</f>
        <v>30.46426895006455</v>
      </c>
      <c r="C40" s="18">
        <f aca="true" t="shared" si="24" ref="C40:K40">C47/C74*100</f>
        <v>30.96585500331815</v>
      </c>
      <c r="D40" s="18">
        <f t="shared" si="24"/>
        <v>28.784275786703827</v>
      </c>
      <c r="E40" s="18">
        <f t="shared" si="24"/>
        <v>30.83358545803097</v>
      </c>
      <c r="F40" s="18">
        <f t="shared" si="24"/>
        <v>32.36575681525646</v>
      </c>
      <c r="G40" s="18">
        <f t="shared" si="24"/>
        <v>31.959608588609033</v>
      </c>
      <c r="H40" s="18">
        <f t="shared" si="24"/>
        <v>31.288659397351005</v>
      </c>
      <c r="I40" s="18">
        <f t="shared" si="24"/>
        <v>33.17302736855877</v>
      </c>
      <c r="J40" s="18">
        <f t="shared" si="24"/>
        <v>33.29060927797918</v>
      </c>
      <c r="K40" s="18">
        <f t="shared" si="24"/>
        <v>31.350955546669894</v>
      </c>
      <c r="L40" s="18">
        <f>L47/L74*100</f>
        <v>31.45987173343779</v>
      </c>
    </row>
    <row r="41" spans="1:12" ht="18" customHeight="1">
      <c r="A41" s="3" t="s">
        <v>28</v>
      </c>
      <c r="B41" s="18">
        <f>B52/B74*100</f>
        <v>21.022756834649833</v>
      </c>
      <c r="C41" s="18">
        <f aca="true" t="shared" si="25" ref="C41:K41">C52/C74*100</f>
        <v>22.084223924640728</v>
      </c>
      <c r="D41" s="18">
        <f t="shared" si="25"/>
        <v>21.668451414894946</v>
      </c>
      <c r="E41" s="18">
        <f t="shared" si="25"/>
        <v>21.902217058219335</v>
      </c>
      <c r="F41" s="18">
        <f t="shared" si="25"/>
        <v>19.912798086440773</v>
      </c>
      <c r="G41" s="18">
        <f t="shared" si="25"/>
        <v>21.696560420644083</v>
      </c>
      <c r="H41" s="18">
        <f t="shared" si="25"/>
        <v>24.295667498278686</v>
      </c>
      <c r="I41" s="18">
        <f t="shared" si="25"/>
        <v>23.26757456279975</v>
      </c>
      <c r="J41" s="18">
        <f t="shared" si="25"/>
        <v>24.23338125661115</v>
      </c>
      <c r="K41" s="18">
        <f t="shared" si="25"/>
        <v>25.272963142196847</v>
      </c>
      <c r="L41" s="18">
        <f>L52/L74*100</f>
        <v>26.381809054548867</v>
      </c>
    </row>
    <row r="42" spans="1:12" ht="18" customHeight="1">
      <c r="A42" s="3" t="s">
        <v>29</v>
      </c>
      <c r="B42" s="18">
        <f>B58/B74*100</f>
        <v>49.55682719714496</v>
      </c>
      <c r="C42" s="18">
        <f aca="true" t="shared" si="26" ref="C42:K42">C58/C74*100</f>
        <v>48.39620999006461</v>
      </c>
      <c r="D42" s="18">
        <f t="shared" si="26"/>
        <v>50.873993743948965</v>
      </c>
      <c r="E42" s="18">
        <f t="shared" si="26"/>
        <v>48.20896422819907</v>
      </c>
      <c r="F42" s="18">
        <f t="shared" si="26"/>
        <v>48.65017390150864</v>
      </c>
      <c r="G42" s="18">
        <f t="shared" si="26"/>
        <v>47.26092496205176</v>
      </c>
      <c r="H42" s="18">
        <f t="shared" si="26"/>
        <v>45.542761882580116</v>
      </c>
      <c r="I42" s="18">
        <f t="shared" si="26"/>
        <v>44.6683160616635</v>
      </c>
      <c r="J42" s="18">
        <f t="shared" si="26"/>
        <v>43.7805384507292</v>
      </c>
      <c r="K42" s="18">
        <f t="shared" si="26"/>
        <v>44.504038618273746</v>
      </c>
      <c r="L42" s="18">
        <f>L58/L74*100</f>
        <v>43.39754626970788</v>
      </c>
    </row>
    <row r="43" spans="2:9" ht="18" customHeight="1">
      <c r="B43" s="20"/>
      <c r="C43" s="20"/>
      <c r="D43" s="20"/>
      <c r="E43" s="20"/>
      <c r="F43" s="20"/>
      <c r="G43" s="20"/>
      <c r="H43" s="20"/>
      <c r="I43" s="20"/>
    </row>
    <row r="44" spans="1:12" ht="18" customHeight="1">
      <c r="A44" s="147" t="s">
        <v>30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18" customHeight="1">
      <c r="A45" s="21"/>
      <c r="G45" s="22"/>
      <c r="J45" s="23"/>
      <c r="L45" s="12" t="s">
        <v>31</v>
      </c>
    </row>
    <row r="46" spans="1:12" ht="18" customHeight="1">
      <c r="A46" s="107" t="s">
        <v>32</v>
      </c>
      <c r="B46" s="25">
        <v>2005</v>
      </c>
      <c r="C46" s="25">
        <v>2006</v>
      </c>
      <c r="D46" s="25">
        <v>2007</v>
      </c>
      <c r="E46" s="25">
        <v>2008</v>
      </c>
      <c r="F46" s="25">
        <v>2009</v>
      </c>
      <c r="G46" s="25">
        <v>2010</v>
      </c>
      <c r="H46" s="25">
        <v>2011</v>
      </c>
      <c r="I46" s="25">
        <v>2012</v>
      </c>
      <c r="J46" s="25">
        <v>2013</v>
      </c>
      <c r="K46" s="25">
        <v>2014</v>
      </c>
      <c r="L46" s="25">
        <v>2015</v>
      </c>
    </row>
    <row r="47" spans="1:14" ht="18" customHeight="1">
      <c r="A47" s="106" t="s">
        <v>183</v>
      </c>
      <c r="B47" s="76">
        <f>SUM(B48:B51)</f>
        <v>5469142.253028934</v>
      </c>
      <c r="C47" s="76">
        <f aca="true" t="shared" si="27" ref="C47:L47">SUM(C48:C51)</f>
        <v>6765628.843873111</v>
      </c>
      <c r="D47" s="76">
        <f t="shared" si="27"/>
        <v>7181356.646607314</v>
      </c>
      <c r="E47" s="76">
        <f t="shared" si="27"/>
        <v>9432724.873504965</v>
      </c>
      <c r="F47" s="76">
        <f t="shared" si="27"/>
        <v>11407717.34737744</v>
      </c>
      <c r="G47" s="76">
        <f t="shared" si="27"/>
        <v>13110122.93062953</v>
      </c>
      <c r="H47" s="76">
        <f t="shared" si="27"/>
        <v>15488232.434712667</v>
      </c>
      <c r="I47" s="76">
        <f t="shared" si="27"/>
        <v>19095551.492924497</v>
      </c>
      <c r="J47" s="76">
        <f t="shared" si="27"/>
        <v>22129214.116306737</v>
      </c>
      <c r="K47" s="76">
        <f t="shared" si="27"/>
        <v>22969224.627341993</v>
      </c>
      <c r="L47" s="76">
        <f t="shared" si="27"/>
        <v>26346664.6102902</v>
      </c>
      <c r="M47" s="2"/>
      <c r="N47" s="134"/>
    </row>
    <row r="48" spans="1:14" ht="18" customHeight="1">
      <c r="A48" s="105" t="s">
        <v>33</v>
      </c>
      <c r="B48" s="63">
        <v>3121313.857024449</v>
      </c>
      <c r="C48" s="63">
        <v>3898984.537355908</v>
      </c>
      <c r="D48" s="35">
        <v>3603539.4514947836</v>
      </c>
      <c r="E48" s="35">
        <v>5013560.955522755</v>
      </c>
      <c r="F48" s="35">
        <v>6036056.081726276</v>
      </c>
      <c r="G48" s="2">
        <v>7285021.183488567</v>
      </c>
      <c r="H48" s="35">
        <v>8686662.866763089</v>
      </c>
      <c r="I48" s="35">
        <v>11035043.765984708</v>
      </c>
      <c r="J48" s="2">
        <v>12413982.080006381</v>
      </c>
      <c r="K48" s="2">
        <v>12851664.021261528</v>
      </c>
      <c r="L48" s="103">
        <v>14193177.896188786</v>
      </c>
      <c r="M48" s="2"/>
      <c r="N48" s="134"/>
    </row>
    <row r="49" spans="1:13" ht="18" customHeight="1">
      <c r="A49" s="105" t="s">
        <v>34</v>
      </c>
      <c r="B49" s="63">
        <v>1592970.8740122868</v>
      </c>
      <c r="C49" s="63">
        <v>1980519.0151091008</v>
      </c>
      <c r="D49" s="35">
        <v>2513283.932964297</v>
      </c>
      <c r="E49" s="35">
        <v>3062768.180448941</v>
      </c>
      <c r="F49" s="35">
        <v>3643718.49853395</v>
      </c>
      <c r="G49" s="2">
        <v>3968923.997823623</v>
      </c>
      <c r="H49" s="35">
        <v>4572949.353762736</v>
      </c>
      <c r="I49" s="35">
        <v>5194037.069985747</v>
      </c>
      <c r="J49" s="2">
        <v>5839240.23293239</v>
      </c>
      <c r="K49" s="2">
        <v>5843714.764911089</v>
      </c>
      <c r="L49" s="103">
        <v>7135172.079046993</v>
      </c>
      <c r="M49" s="2"/>
    </row>
    <row r="50" spans="1:13" ht="18" customHeight="1">
      <c r="A50" s="105" t="s">
        <v>180</v>
      </c>
      <c r="B50" s="63">
        <v>403244.63255695684</v>
      </c>
      <c r="C50" s="63">
        <v>499392.57801161887</v>
      </c>
      <c r="D50" s="35">
        <v>639761.6765286322</v>
      </c>
      <c r="E50" s="35">
        <v>752277.8742330885</v>
      </c>
      <c r="F50" s="35">
        <v>881216.7603220503</v>
      </c>
      <c r="G50" s="2">
        <v>956104.125762962</v>
      </c>
      <c r="H50" s="35">
        <v>1146811.0767819332</v>
      </c>
      <c r="I50" s="35">
        <v>1507792.9182445493</v>
      </c>
      <c r="J50" s="2">
        <v>2167980.549776868</v>
      </c>
      <c r="K50" s="2">
        <v>2492043.196064068</v>
      </c>
      <c r="L50" s="103">
        <v>3146642.8990529054</v>
      </c>
      <c r="M50" s="2"/>
    </row>
    <row r="51" spans="1:13" ht="18" customHeight="1">
      <c r="A51" s="105" t="s">
        <v>35</v>
      </c>
      <c r="B51" s="60">
        <v>351612.8894352411</v>
      </c>
      <c r="C51" s="62">
        <v>386732.71339648275</v>
      </c>
      <c r="D51" s="60">
        <v>424771.5856196013</v>
      </c>
      <c r="E51" s="60">
        <v>604117.8633001803</v>
      </c>
      <c r="F51" s="60">
        <v>846726.0067951628</v>
      </c>
      <c r="G51" s="60">
        <v>900073.6235543789</v>
      </c>
      <c r="H51" s="27">
        <v>1081809.1374049117</v>
      </c>
      <c r="I51" s="35">
        <v>1358677.7387094893</v>
      </c>
      <c r="J51" s="2">
        <v>1708011.253591096</v>
      </c>
      <c r="K51" s="2">
        <v>1781802.6451053116</v>
      </c>
      <c r="L51" s="103">
        <v>1871671.7360015125</v>
      </c>
      <c r="M51" s="2"/>
    </row>
    <row r="52" spans="1:13" ht="18" customHeight="1">
      <c r="A52" s="113" t="s">
        <v>181</v>
      </c>
      <c r="B52" s="66">
        <f>SUM(B53:B57)</f>
        <v>3774141.0393927274</v>
      </c>
      <c r="C52" s="66">
        <f>SUM(C53:C57)</f>
        <v>4825110.185495976</v>
      </c>
      <c r="D52" s="66">
        <f>SUM(D53:D57)</f>
        <v>5406037.6138392575</v>
      </c>
      <c r="E52" s="66">
        <f>SUM(E53:E57)</f>
        <v>6700407.512164937</v>
      </c>
      <c r="F52" s="66">
        <f>SUM(F53:F57)</f>
        <v>7018515.69429197</v>
      </c>
      <c r="G52" s="66">
        <f>SUM(G53:G57)</f>
        <v>8900126.968008492</v>
      </c>
      <c r="H52" s="66">
        <f>SUM(H53:H57)</f>
        <v>12026624.106550656</v>
      </c>
      <c r="I52" s="66">
        <f>SUM(I53:I57)</f>
        <v>13393627.396229593</v>
      </c>
      <c r="J52" s="66">
        <f>SUM(J53:J57)</f>
        <v>16108617.241330203</v>
      </c>
      <c r="K52" s="66">
        <f>SUM(K53:K57)</f>
        <v>18516193.758353088</v>
      </c>
      <c r="L52" s="66">
        <f>SUM(L53:L57)</f>
        <v>22093944.974166676</v>
      </c>
      <c r="M52" s="2"/>
    </row>
    <row r="53" spans="1:13" ht="18" customHeight="1">
      <c r="A53" s="52" t="s">
        <v>184</v>
      </c>
      <c r="B53" s="63">
        <v>608737.787377957</v>
      </c>
      <c r="C53" s="63">
        <v>933735.6194534494</v>
      </c>
      <c r="D53" s="2">
        <v>935411.8871249296</v>
      </c>
      <c r="E53" s="35">
        <v>991016.7186632741</v>
      </c>
      <c r="F53" s="35">
        <v>1073018.9483379368</v>
      </c>
      <c r="G53" s="2">
        <v>1779710.981001076</v>
      </c>
      <c r="H53" s="35">
        <v>2688583.5545945275</v>
      </c>
      <c r="I53" s="35">
        <v>3001179.237360399</v>
      </c>
      <c r="J53" s="2">
        <v>2986465.587259205</v>
      </c>
      <c r="K53" s="2">
        <v>2923420.3020044984</v>
      </c>
      <c r="L53" s="103">
        <v>3659599.067994985</v>
      </c>
      <c r="M53" s="2"/>
    </row>
    <row r="54" spans="1:13" ht="18" customHeight="1">
      <c r="A54" s="52" t="s">
        <v>185</v>
      </c>
      <c r="B54" s="63">
        <v>1394163.5811526338</v>
      </c>
      <c r="C54" s="63">
        <v>1746521.3199873595</v>
      </c>
      <c r="D54" s="2">
        <v>1880031.921199033</v>
      </c>
      <c r="E54" s="35">
        <v>2283593.91437847</v>
      </c>
      <c r="F54" s="35">
        <v>2597316.140131142</v>
      </c>
      <c r="G54" s="2">
        <v>3021535.6979589313</v>
      </c>
      <c r="H54" s="35">
        <v>4031541.1509170327</v>
      </c>
      <c r="I54" s="35">
        <v>4599919.100020625</v>
      </c>
      <c r="J54" s="2">
        <v>4575334.0905943625</v>
      </c>
      <c r="K54" s="2">
        <v>4445568.230040651</v>
      </c>
      <c r="L54" s="103">
        <v>4768917.424005821</v>
      </c>
      <c r="M54" s="2"/>
    </row>
    <row r="55" spans="1:13" ht="18" customHeight="1">
      <c r="A55" s="52" t="s">
        <v>186</v>
      </c>
      <c r="B55" s="35">
        <v>204033.73231800384</v>
      </c>
      <c r="C55" s="63">
        <v>205811.92252281937</v>
      </c>
      <c r="D55" s="35">
        <v>232622.25761181343</v>
      </c>
      <c r="E55" s="35">
        <v>306627.9501861841</v>
      </c>
      <c r="F55" s="35">
        <v>354861.68462838524</v>
      </c>
      <c r="G55" s="2">
        <v>406271.8828294101</v>
      </c>
      <c r="H55" s="35">
        <v>303444.1083286187</v>
      </c>
      <c r="I55" s="35">
        <v>533282.8809457397</v>
      </c>
      <c r="J55" s="2">
        <v>546669.8745337925</v>
      </c>
      <c r="K55" s="2">
        <v>874306.1337588767</v>
      </c>
      <c r="L55" s="103">
        <v>898680.7043861209</v>
      </c>
      <c r="M55" s="2"/>
    </row>
    <row r="56" spans="1:90" ht="18" customHeight="1">
      <c r="A56" s="52" t="s">
        <v>187</v>
      </c>
      <c r="B56" s="35">
        <v>233554.96701505414</v>
      </c>
      <c r="C56" s="63">
        <v>210189.34280792729</v>
      </c>
      <c r="D56" s="2">
        <v>240897.85171029414</v>
      </c>
      <c r="E56" s="35">
        <v>247646.04400313587</v>
      </c>
      <c r="F56" s="35">
        <v>264519.81673395133</v>
      </c>
      <c r="G56" s="2">
        <v>261294.3605043376</v>
      </c>
      <c r="H56" s="35">
        <v>247824.77661917108</v>
      </c>
      <c r="I56" s="35">
        <v>275053.40305860166</v>
      </c>
      <c r="J56" s="2">
        <v>325968.7738284337</v>
      </c>
      <c r="K56" s="2">
        <v>373548.9551997148</v>
      </c>
      <c r="L56" s="103">
        <v>392560.10609306314</v>
      </c>
      <c r="M56" s="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</row>
    <row r="57" spans="1:90" ht="18" customHeight="1">
      <c r="A57" s="52" t="s">
        <v>188</v>
      </c>
      <c r="B57" s="60">
        <v>1333650.9715290787</v>
      </c>
      <c r="C57" s="62">
        <v>1728851.9807244213</v>
      </c>
      <c r="D57" s="60">
        <v>2117073.6961931875</v>
      </c>
      <c r="E57" s="60">
        <v>2871522.8849338726</v>
      </c>
      <c r="F57" s="60">
        <v>2728799.1044605537</v>
      </c>
      <c r="G57" s="60">
        <v>3431314.045714736</v>
      </c>
      <c r="H57" s="27">
        <v>4755230.516091305</v>
      </c>
      <c r="I57" s="35">
        <v>4984192.774844227</v>
      </c>
      <c r="J57" s="2">
        <v>7674178.915114408</v>
      </c>
      <c r="K57" s="2">
        <v>9899350.137349347</v>
      </c>
      <c r="L57" s="103">
        <v>12374187.671686683</v>
      </c>
      <c r="M57" s="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</row>
    <row r="58" spans="1:14" ht="18" customHeight="1">
      <c r="A58" s="113" t="s">
        <v>36</v>
      </c>
      <c r="B58" s="76">
        <f>SUM(B59:B72)</f>
        <v>8896761.579745201</v>
      </c>
      <c r="C58" s="76">
        <f>SUM(C59:C72)</f>
        <v>10573930.356769908</v>
      </c>
      <c r="D58" s="76">
        <f aca="true" t="shared" si="28" ref="D58:L58">SUM(D59:D72)</f>
        <v>12692495.577093115</v>
      </c>
      <c r="E58" s="76">
        <f t="shared" si="28"/>
        <v>14748265.219437905</v>
      </c>
      <c r="F58" s="76">
        <f t="shared" si="28"/>
        <v>17147364.603183363</v>
      </c>
      <c r="G58" s="76">
        <f t="shared" si="28"/>
        <v>19386862.4626583</v>
      </c>
      <c r="H58" s="76">
        <f t="shared" si="28"/>
        <v>22544170.806368664</v>
      </c>
      <c r="I58" s="76">
        <f t="shared" si="28"/>
        <v>25712640.573352035</v>
      </c>
      <c r="J58" s="76">
        <f t="shared" si="28"/>
        <v>29102168.164409064</v>
      </c>
      <c r="K58" s="76">
        <f t="shared" si="28"/>
        <v>32605808.723288283</v>
      </c>
      <c r="L58" s="76">
        <f t="shared" si="28"/>
        <v>36344095.93800975</v>
      </c>
      <c r="M58" s="134"/>
      <c r="N58" s="134"/>
    </row>
    <row r="59" spans="1:14" ht="18" customHeight="1">
      <c r="A59" s="52" t="s">
        <v>189</v>
      </c>
      <c r="B59" s="63">
        <v>1994580.1675540083</v>
      </c>
      <c r="C59" s="63">
        <v>2251405.822869968</v>
      </c>
      <c r="D59" s="2">
        <v>2645346.716716535</v>
      </c>
      <c r="E59" s="35">
        <v>3193697.196810819</v>
      </c>
      <c r="F59" s="35">
        <v>3744882.9076179895</v>
      </c>
      <c r="G59" s="2">
        <v>4426466.820755188</v>
      </c>
      <c r="H59" s="35">
        <v>5571372.235293418</v>
      </c>
      <c r="I59" s="35">
        <v>6389279.178205789</v>
      </c>
      <c r="J59" s="2">
        <v>7271715.945324359</v>
      </c>
      <c r="K59" s="2">
        <v>8378448.835481293</v>
      </c>
      <c r="L59" s="103">
        <v>9714526.348641984</v>
      </c>
      <c r="M59" s="134"/>
      <c r="N59" s="134"/>
    </row>
    <row r="60" spans="1:14" ht="18" customHeight="1">
      <c r="A60" s="52" t="s">
        <v>190</v>
      </c>
      <c r="B60" s="63">
        <v>1219996.3997917143</v>
      </c>
      <c r="C60" s="63">
        <v>1386996.578486</v>
      </c>
      <c r="D60" s="2">
        <v>1572853.6242617257</v>
      </c>
      <c r="E60" s="35">
        <v>1969499.244644627</v>
      </c>
      <c r="F60" s="35">
        <v>2320840.508618759</v>
      </c>
      <c r="G60" s="2">
        <v>2537406.6731980573</v>
      </c>
      <c r="H60" s="35">
        <v>2728970.3720267694</v>
      </c>
      <c r="I60" s="35">
        <v>2733617.826269852</v>
      </c>
      <c r="J60" s="2">
        <v>2986346.8355396367</v>
      </c>
      <c r="K60" s="2">
        <v>3438076.7018064614</v>
      </c>
      <c r="L60" s="103">
        <v>3864480.6647075014</v>
      </c>
      <c r="M60" s="134"/>
      <c r="N60" s="134"/>
    </row>
    <row r="61" spans="1:14" ht="18" customHeight="1">
      <c r="A61" s="52" t="s">
        <v>191</v>
      </c>
      <c r="B61" s="35">
        <v>347654.1529640042</v>
      </c>
      <c r="C61" s="63">
        <v>363465.16138189984</v>
      </c>
      <c r="D61" s="2">
        <v>481997.29533795465</v>
      </c>
      <c r="E61" s="35">
        <v>559792.8610670678</v>
      </c>
      <c r="F61" s="35">
        <v>680669.0366527876</v>
      </c>
      <c r="G61" s="2">
        <v>720772.4888408359</v>
      </c>
      <c r="H61" s="35">
        <v>733957.9079469701</v>
      </c>
      <c r="I61" s="35">
        <v>887971.7702085073</v>
      </c>
      <c r="J61" s="2">
        <v>902809.7795876013</v>
      </c>
      <c r="K61" s="2">
        <v>872340.7139983897</v>
      </c>
      <c r="L61" s="103">
        <v>957267.5611854657</v>
      </c>
      <c r="M61" s="134"/>
      <c r="N61" s="134"/>
    </row>
    <row r="62" spans="1:14" ht="18" customHeight="1">
      <c r="A62" s="52" t="s">
        <v>192</v>
      </c>
      <c r="B62" s="35">
        <v>470010.1820134225</v>
      </c>
      <c r="C62" s="63">
        <v>527238.5573592595</v>
      </c>
      <c r="D62" s="2">
        <v>615065.8489687336</v>
      </c>
      <c r="E62" s="35">
        <v>722547.5147476944</v>
      </c>
      <c r="F62" s="35">
        <v>912732.3673037501</v>
      </c>
      <c r="G62" s="2">
        <v>1151748.3182900874</v>
      </c>
      <c r="H62" s="35">
        <v>1244894.017371498</v>
      </c>
      <c r="I62" s="35">
        <v>1454665.2979533798</v>
      </c>
      <c r="J62" s="2">
        <v>1624384.2285064084</v>
      </c>
      <c r="K62" s="2">
        <v>1700411.275315108</v>
      </c>
      <c r="L62" s="103">
        <v>1809896.9570822432</v>
      </c>
      <c r="M62" s="134"/>
      <c r="N62" s="134"/>
    </row>
    <row r="63" spans="1:14" ht="18" customHeight="1">
      <c r="A63" s="52" t="s">
        <v>193</v>
      </c>
      <c r="B63" s="63">
        <v>452108.95921965037</v>
      </c>
      <c r="C63" s="63">
        <v>574659.0354435506</v>
      </c>
      <c r="D63" s="2">
        <v>756074.8048975915</v>
      </c>
      <c r="E63" s="35">
        <v>959279.3166870186</v>
      </c>
      <c r="F63" s="35">
        <v>1178852.5679070624</v>
      </c>
      <c r="G63" s="2">
        <v>1408476.5384172811</v>
      </c>
      <c r="H63" s="35">
        <v>1772783.3833987047</v>
      </c>
      <c r="I63" s="35">
        <v>2070162.5451440515</v>
      </c>
      <c r="J63" s="2">
        <v>2308705.1886796537</v>
      </c>
      <c r="K63" s="2">
        <v>2694444.2297873306</v>
      </c>
      <c r="L63" s="103">
        <v>3254440.002816417</v>
      </c>
      <c r="M63" s="134"/>
      <c r="N63" s="134"/>
    </row>
    <row r="64" spans="1:14" ht="18" customHeight="1">
      <c r="A64" s="52" t="s">
        <v>194</v>
      </c>
      <c r="B64" s="35">
        <v>1248462.7832529827</v>
      </c>
      <c r="C64" s="63">
        <v>1411753.5749292874</v>
      </c>
      <c r="D64" s="34">
        <v>1601266.2429873152</v>
      </c>
      <c r="E64" s="35">
        <v>1716407.8591818395</v>
      </c>
      <c r="F64" s="35">
        <v>1921328.1150182993</v>
      </c>
      <c r="G64" s="2">
        <v>2036907.7256225103</v>
      </c>
      <c r="H64" s="35">
        <v>2277777.755425807</v>
      </c>
      <c r="I64" s="35">
        <v>2612764.5640137624</v>
      </c>
      <c r="J64" s="2">
        <v>2672147.479213132</v>
      </c>
      <c r="K64" s="2">
        <v>2955417.093368496</v>
      </c>
      <c r="L64" s="103">
        <v>2932489.621984899</v>
      </c>
      <c r="M64" s="134"/>
      <c r="N64" s="134"/>
    </row>
    <row r="65" spans="1:14" ht="18" customHeight="1">
      <c r="A65" s="52" t="s">
        <v>195</v>
      </c>
      <c r="B65" s="35">
        <v>182777.8776600108</v>
      </c>
      <c r="C65" s="63">
        <v>242468.6588434781</v>
      </c>
      <c r="D65" s="2">
        <v>318676.57403960085</v>
      </c>
      <c r="E65" s="35">
        <v>450187.5075938378</v>
      </c>
      <c r="F65" s="35">
        <v>552629.9968194644</v>
      </c>
      <c r="G65" s="2">
        <v>728206.6061255197</v>
      </c>
      <c r="H65" s="35">
        <v>813502.1920639588</v>
      </c>
      <c r="I65" s="35">
        <v>810125.9435456354</v>
      </c>
      <c r="J65" s="2">
        <v>902694.893125048</v>
      </c>
      <c r="K65" s="2">
        <v>1003125.7070846779</v>
      </c>
      <c r="L65" s="103">
        <v>1103123.5237856312</v>
      </c>
      <c r="M65" s="134"/>
      <c r="N65" s="134"/>
    </row>
    <row r="66" spans="1:14" ht="18" customHeight="1">
      <c r="A66" s="52" t="s">
        <v>196</v>
      </c>
      <c r="B66" s="35">
        <v>540020.0954548747</v>
      </c>
      <c r="C66" s="63">
        <v>667260.432464891</v>
      </c>
      <c r="D66" s="2">
        <v>793109.7534905461</v>
      </c>
      <c r="E66" s="35">
        <v>850083.2766959617</v>
      </c>
      <c r="F66" s="35">
        <v>895051.2790612077</v>
      </c>
      <c r="G66" s="2">
        <v>978846.077739632</v>
      </c>
      <c r="H66" s="35">
        <v>1098619.724750989</v>
      </c>
      <c r="I66" s="35">
        <v>1427909.3035493006</v>
      </c>
      <c r="J66" s="2">
        <v>1711729.7066425027</v>
      </c>
      <c r="K66" s="2">
        <v>2003202.4193821887</v>
      </c>
      <c r="L66" s="103">
        <v>2160206.584449011</v>
      </c>
      <c r="M66" s="134"/>
      <c r="N66" s="134"/>
    </row>
    <row r="67" spans="1:14" ht="18" customHeight="1">
      <c r="A67" s="52" t="s">
        <v>197</v>
      </c>
      <c r="B67" s="35">
        <v>1255091.001236552</v>
      </c>
      <c r="C67" s="63">
        <v>1688473.4405709882</v>
      </c>
      <c r="D67" s="2">
        <v>2179163.982229389</v>
      </c>
      <c r="E67" s="35">
        <v>2282704.1577240285</v>
      </c>
      <c r="F67" s="35">
        <v>2511952.8446101877</v>
      </c>
      <c r="G67" s="2">
        <v>2668756.0640000002</v>
      </c>
      <c r="H67" s="35">
        <v>3338191.54</v>
      </c>
      <c r="I67" s="35">
        <v>4017280.304474965</v>
      </c>
      <c r="J67" s="2">
        <v>4936070.655757732</v>
      </c>
      <c r="K67" s="2">
        <v>5227501.73754914</v>
      </c>
      <c r="L67" s="103">
        <v>5852604.932233123</v>
      </c>
      <c r="M67" s="134"/>
      <c r="N67" s="134"/>
    </row>
    <row r="68" spans="1:14" ht="18" customHeight="1">
      <c r="A68" s="52" t="s">
        <v>198</v>
      </c>
      <c r="B68" s="60">
        <v>508969.471362937</v>
      </c>
      <c r="C68" s="62">
        <v>630457.3358137647</v>
      </c>
      <c r="D68" s="60">
        <v>851207.7696494553</v>
      </c>
      <c r="E68" s="60">
        <v>1007307.5216425105</v>
      </c>
      <c r="F68" s="60">
        <v>1193227.8163896697</v>
      </c>
      <c r="G68" s="60">
        <v>1380169.8125782132</v>
      </c>
      <c r="H68" s="60">
        <v>1463766.7893457487</v>
      </c>
      <c r="I68" s="35">
        <v>1607317.4637132564</v>
      </c>
      <c r="J68" s="2">
        <v>1893664.7124279772</v>
      </c>
      <c r="K68" s="2">
        <v>2172080.380386279</v>
      </c>
      <c r="L68" s="103">
        <v>2309344.5202816925</v>
      </c>
      <c r="M68" s="134"/>
      <c r="N68" s="134"/>
    </row>
    <row r="69" spans="1:14" ht="18" customHeight="1">
      <c r="A69" s="104" t="s">
        <v>242</v>
      </c>
      <c r="B69" s="2">
        <v>343729.8228385804</v>
      </c>
      <c r="C69" s="2">
        <v>450189.0484584677</v>
      </c>
      <c r="D69" s="27">
        <v>438415.08685885917</v>
      </c>
      <c r="E69" s="2">
        <v>532162.9777636877</v>
      </c>
      <c r="F69" s="2">
        <v>663617.9615418785</v>
      </c>
      <c r="G69" s="2">
        <v>735665.1411977079</v>
      </c>
      <c r="H69" s="2">
        <v>820894.3569798076</v>
      </c>
      <c r="I69" s="35">
        <v>919307.1904263566</v>
      </c>
      <c r="J69" s="2">
        <v>1019986.848506505</v>
      </c>
      <c r="K69" s="2">
        <v>1151977.545166679</v>
      </c>
      <c r="L69" s="103">
        <v>1275702.4277883954</v>
      </c>
      <c r="M69" s="134"/>
      <c r="N69" s="134"/>
    </row>
    <row r="70" spans="1:14" ht="18" customHeight="1">
      <c r="A70" s="52" t="s">
        <v>199</v>
      </c>
      <c r="B70" s="60">
        <v>57849.93319034289</v>
      </c>
      <c r="C70" s="62">
        <v>72589.6692734539</v>
      </c>
      <c r="D70" s="60">
        <v>91526.58966677687</v>
      </c>
      <c r="E70" s="60">
        <v>105578.63247703883</v>
      </c>
      <c r="F70" s="60">
        <v>114976.90567024489</v>
      </c>
      <c r="G70" s="60">
        <v>125499.36618140078</v>
      </c>
      <c r="H70" s="27">
        <v>144046.3791255575</v>
      </c>
      <c r="I70" s="35">
        <v>169111.99770408453</v>
      </c>
      <c r="J70" s="2">
        <v>188996.47275505075</v>
      </c>
      <c r="K70" s="2">
        <v>221912.33132477183</v>
      </c>
      <c r="L70" s="103">
        <v>241508.10213154287</v>
      </c>
      <c r="M70" s="134"/>
      <c r="N70" s="134"/>
    </row>
    <row r="71" spans="1:14" ht="18" customHeight="1">
      <c r="A71" s="52" t="s">
        <v>200</v>
      </c>
      <c r="B71" s="35">
        <v>192957.56137272896</v>
      </c>
      <c r="C71" s="63">
        <v>220427.97728526103</v>
      </c>
      <c r="D71" s="2">
        <v>254462.4397688709</v>
      </c>
      <c r="E71" s="35">
        <v>294113.5336860775</v>
      </c>
      <c r="F71" s="35">
        <v>344077.9073893952</v>
      </c>
      <c r="G71" s="2">
        <v>366538.5063111268</v>
      </c>
      <c r="H71" s="2">
        <v>406498.3132860249</v>
      </c>
      <c r="I71" s="35">
        <v>472947.12088271615</v>
      </c>
      <c r="J71" s="2">
        <v>534379.6271436895</v>
      </c>
      <c r="K71" s="2">
        <v>619834.64270338</v>
      </c>
      <c r="L71" s="103">
        <v>690814.0381775573</v>
      </c>
      <c r="M71" s="134"/>
      <c r="N71" s="134"/>
    </row>
    <row r="72" spans="1:14" ht="18" customHeight="1">
      <c r="A72" s="52" t="s">
        <v>201</v>
      </c>
      <c r="B72" s="60">
        <v>82553.17183339482</v>
      </c>
      <c r="C72" s="62">
        <v>86545.06358963798</v>
      </c>
      <c r="D72" s="60">
        <v>93328.84821976136</v>
      </c>
      <c r="E72" s="60">
        <v>104903.6187156963</v>
      </c>
      <c r="F72" s="60">
        <v>112524.38858266642</v>
      </c>
      <c r="G72" s="60">
        <v>121402.3234007433</v>
      </c>
      <c r="H72" s="27">
        <v>128895.8393534118</v>
      </c>
      <c r="I72" s="35">
        <v>140180.06726037644</v>
      </c>
      <c r="J72" s="2">
        <v>148535.79119976168</v>
      </c>
      <c r="K72" s="2">
        <v>167035.10993408924</v>
      </c>
      <c r="L72" s="103">
        <v>177690.65274428081</v>
      </c>
      <c r="M72" s="134"/>
      <c r="N72" s="134"/>
    </row>
    <row r="73" spans="1:13" ht="18" customHeight="1">
      <c r="A73" s="44" t="s">
        <v>182</v>
      </c>
      <c r="B73" s="109">
        <v>-187399.22689085652</v>
      </c>
      <c r="C73" s="109">
        <v>-315994.9570036176</v>
      </c>
      <c r="D73" s="109">
        <v>-331002.1190424902</v>
      </c>
      <c r="E73" s="109">
        <v>-289026.54808530567</v>
      </c>
      <c r="F73" s="109">
        <v>-327342.1270454189</v>
      </c>
      <c r="G73" s="109">
        <v>-376200.3113840194</v>
      </c>
      <c r="H73" s="109">
        <v>-557921.4101115471</v>
      </c>
      <c r="I73" s="109">
        <v>-638331.8713097834</v>
      </c>
      <c r="J73" s="109">
        <v>-867157.4916521483</v>
      </c>
      <c r="K73" s="109">
        <v>-826396.0158788111</v>
      </c>
      <c r="L73" s="103">
        <v>-1037814.1380142007</v>
      </c>
      <c r="M73" s="2"/>
    </row>
    <row r="74" spans="1:13" ht="18" customHeight="1">
      <c r="A74" s="101" t="s">
        <v>202</v>
      </c>
      <c r="B74" s="32">
        <f>B47+B52+B58+B73</f>
        <v>17952645.645276006</v>
      </c>
      <c r="C74" s="32">
        <f aca="true" t="shared" si="29" ref="C74:L74">C47+C52+C58+C73</f>
        <v>21848674.42913538</v>
      </c>
      <c r="D74" s="32">
        <f t="shared" si="29"/>
        <v>24948887.718497198</v>
      </c>
      <c r="E74" s="32">
        <f t="shared" si="29"/>
        <v>30592371.0570225</v>
      </c>
      <c r="F74" s="32">
        <f t="shared" si="29"/>
        <v>35246255.51780736</v>
      </c>
      <c r="G74" s="32">
        <f t="shared" si="29"/>
        <v>41020912.0499123</v>
      </c>
      <c r="H74" s="32">
        <f t="shared" si="29"/>
        <v>49501105.937520444</v>
      </c>
      <c r="I74" s="32">
        <f t="shared" si="29"/>
        <v>57563487.59119634</v>
      </c>
      <c r="J74" s="32">
        <f t="shared" si="29"/>
        <v>66472842.030393854</v>
      </c>
      <c r="K74" s="32">
        <f t="shared" si="29"/>
        <v>73264831.09310456</v>
      </c>
      <c r="L74" s="32">
        <f t="shared" si="29"/>
        <v>83746891.38445243</v>
      </c>
      <c r="M74" s="2"/>
    </row>
    <row r="75" spans="1:13" ht="18" customHeight="1">
      <c r="A75" s="44" t="s">
        <v>40</v>
      </c>
      <c r="B75" s="109">
        <v>1160183.9438497345</v>
      </c>
      <c r="C75" s="109">
        <v>1449760.8537142419</v>
      </c>
      <c r="D75" s="109">
        <v>1821544.0813679253</v>
      </c>
      <c r="E75" s="109">
        <v>2172568.46</v>
      </c>
      <c r="F75" s="109">
        <v>2480568.1100000003</v>
      </c>
      <c r="G75" s="109">
        <v>2815106</v>
      </c>
      <c r="H75" s="109">
        <v>3261474.993274195</v>
      </c>
      <c r="I75" s="109">
        <v>3870726.3182741944</v>
      </c>
      <c r="J75" s="109">
        <v>4480385.3158382</v>
      </c>
      <c r="K75" s="109">
        <v>6453585</v>
      </c>
      <c r="L75" s="103">
        <v>7116789.452822382</v>
      </c>
      <c r="M75" s="2"/>
    </row>
    <row r="76" spans="1:13" ht="18" customHeight="1">
      <c r="A76" s="101" t="s">
        <v>203</v>
      </c>
      <c r="B76" s="32">
        <f>B74+B75</f>
        <v>19112829.58912574</v>
      </c>
      <c r="C76" s="32">
        <f aca="true" t="shared" si="30" ref="C76:L76">C74+C75</f>
        <v>23298435.28284962</v>
      </c>
      <c r="D76" s="32">
        <f t="shared" si="30"/>
        <v>26770431.799865123</v>
      </c>
      <c r="E76" s="32">
        <f t="shared" si="30"/>
        <v>32764939.5170225</v>
      </c>
      <c r="F76" s="32">
        <f t="shared" si="30"/>
        <v>37726823.62780736</v>
      </c>
      <c r="G76" s="32">
        <f t="shared" si="30"/>
        <v>43836018.0499123</v>
      </c>
      <c r="H76" s="32">
        <f t="shared" si="30"/>
        <v>52762580.93079464</v>
      </c>
      <c r="I76" s="32">
        <f t="shared" si="30"/>
        <v>61434213.909470536</v>
      </c>
      <c r="J76" s="32">
        <f t="shared" si="30"/>
        <v>70953227.34623206</v>
      </c>
      <c r="K76" s="32">
        <f t="shared" si="30"/>
        <v>79718416.09310456</v>
      </c>
      <c r="L76" s="32">
        <f t="shared" si="30"/>
        <v>90863680.83727482</v>
      </c>
      <c r="M76" s="2"/>
    </row>
    <row r="77" ht="18" customHeight="1">
      <c r="L77" s="3"/>
    </row>
    <row r="78" spans="1:12" ht="18" customHeight="1">
      <c r="A78" s="145" t="s">
        <v>38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</row>
    <row r="79" spans="1:12" ht="18" customHeight="1">
      <c r="A79" s="102"/>
      <c r="B79" s="21"/>
      <c r="C79" s="21"/>
      <c r="D79" s="21"/>
      <c r="E79" s="21"/>
      <c r="F79" s="21"/>
      <c r="G79" s="21"/>
      <c r="L79" s="12" t="s">
        <v>39</v>
      </c>
    </row>
    <row r="80" spans="1:12" ht="18" customHeight="1">
      <c r="A80" s="38" t="s">
        <v>32</v>
      </c>
      <c r="B80" s="39">
        <v>2005</v>
      </c>
      <c r="C80" s="39">
        <v>2006</v>
      </c>
      <c r="D80" s="39">
        <v>2007</v>
      </c>
      <c r="E80" s="39">
        <v>2008</v>
      </c>
      <c r="F80" s="39">
        <v>2009</v>
      </c>
      <c r="G80" s="39">
        <v>2010</v>
      </c>
      <c r="H80" s="39">
        <v>2011</v>
      </c>
      <c r="I80" s="39">
        <v>2012</v>
      </c>
      <c r="J80" s="39">
        <v>2013</v>
      </c>
      <c r="K80" s="39">
        <v>2014</v>
      </c>
      <c r="L80" s="39">
        <v>2015</v>
      </c>
    </row>
    <row r="81" spans="1:12" ht="18" customHeight="1">
      <c r="A81" s="106" t="s">
        <v>183</v>
      </c>
      <c r="B81" s="46">
        <f aca="true" t="shared" si="31" ref="B81:L81">100*B47/B$76</f>
        <v>28.61503173837016</v>
      </c>
      <c r="C81" s="46">
        <f t="shared" si="31"/>
        <v>29.038983784689638</v>
      </c>
      <c r="D81" s="46">
        <f t="shared" si="31"/>
        <v>26.825703448845736</v>
      </c>
      <c r="E81" s="46">
        <f t="shared" si="31"/>
        <v>28.789080683650713</v>
      </c>
      <c r="F81" s="46">
        <f t="shared" si="31"/>
        <v>30.23768303401281</v>
      </c>
      <c r="G81" s="46">
        <f t="shared" si="31"/>
        <v>29.907193932857133</v>
      </c>
      <c r="H81" s="46">
        <f t="shared" si="31"/>
        <v>29.35457697762664</v>
      </c>
      <c r="I81" s="46">
        <f t="shared" si="31"/>
        <v>31.082926398413274</v>
      </c>
      <c r="J81" s="46">
        <f t="shared" si="31"/>
        <v>31.188453216260786</v>
      </c>
      <c r="K81" s="46">
        <f t="shared" si="31"/>
        <v>28.812946559946486</v>
      </c>
      <c r="L81" s="46">
        <f t="shared" si="31"/>
        <v>28.99581479367283</v>
      </c>
    </row>
    <row r="82" spans="1:12" ht="18" customHeight="1">
      <c r="A82" s="105" t="s">
        <v>33</v>
      </c>
      <c r="B82" s="17">
        <f aca="true" t="shared" si="32" ref="B82:L82">100*B48/B$76</f>
        <v>16.33098774029944</v>
      </c>
      <c r="C82" s="17">
        <f t="shared" si="32"/>
        <v>16.734963056622167</v>
      </c>
      <c r="D82" s="17">
        <f t="shared" si="32"/>
        <v>13.460894013345499</v>
      </c>
      <c r="E82" s="17">
        <f t="shared" si="32"/>
        <v>15.301602961659794</v>
      </c>
      <c r="F82" s="17">
        <f t="shared" si="32"/>
        <v>15.999375248960195</v>
      </c>
      <c r="G82" s="17">
        <f t="shared" si="32"/>
        <v>16.61880231729474</v>
      </c>
      <c r="H82" s="17">
        <f t="shared" si="32"/>
        <v>16.463680725089695</v>
      </c>
      <c r="I82" s="17">
        <f t="shared" si="32"/>
        <v>17.96237481323673</v>
      </c>
      <c r="J82" s="17">
        <f t="shared" si="32"/>
        <v>17.49600764378144</v>
      </c>
      <c r="K82" s="17">
        <f t="shared" si="32"/>
        <v>16.12132384347908</v>
      </c>
      <c r="L82" s="17">
        <f t="shared" si="32"/>
        <v>15.620298193297875</v>
      </c>
    </row>
    <row r="83" spans="1:12" ht="18" customHeight="1">
      <c r="A83" s="105" t="s">
        <v>34</v>
      </c>
      <c r="B83" s="17">
        <f aca="true" t="shared" si="33" ref="B83:L83">100*B49/B$76</f>
        <v>8.334563265915417</v>
      </c>
      <c r="C83" s="17">
        <f t="shared" si="33"/>
        <v>8.500652473288604</v>
      </c>
      <c r="D83" s="17">
        <f t="shared" si="33"/>
        <v>9.388283131753443</v>
      </c>
      <c r="E83" s="17">
        <f t="shared" si="33"/>
        <v>9.347699783964895</v>
      </c>
      <c r="F83" s="17">
        <f t="shared" si="33"/>
        <v>9.658164001509713</v>
      </c>
      <c r="G83" s="17">
        <f t="shared" si="33"/>
        <v>9.05402491919898</v>
      </c>
      <c r="H83" s="17">
        <f t="shared" si="33"/>
        <v>8.667031204862374</v>
      </c>
      <c r="I83" s="17">
        <f t="shared" si="33"/>
        <v>8.45463258899948</v>
      </c>
      <c r="J83" s="17">
        <f t="shared" si="33"/>
        <v>8.229703498106602</v>
      </c>
      <c r="K83" s="17">
        <f t="shared" si="33"/>
        <v>7.330445148441121</v>
      </c>
      <c r="L83" s="17">
        <f t="shared" si="33"/>
        <v>7.852611751250941</v>
      </c>
    </row>
    <row r="84" spans="1:90" ht="18" customHeight="1">
      <c r="A84" s="105" t="s">
        <v>180</v>
      </c>
      <c r="B84" s="17">
        <f aca="true" t="shared" si="34" ref="B84:L84">100*B50/B$76</f>
        <v>2.1098112693181923</v>
      </c>
      <c r="C84" s="17">
        <f t="shared" si="34"/>
        <v>2.143459730015562</v>
      </c>
      <c r="D84" s="17">
        <f t="shared" si="34"/>
        <v>2.3898070875788244</v>
      </c>
      <c r="E84" s="17">
        <f t="shared" si="34"/>
        <v>2.295984321418492</v>
      </c>
      <c r="F84" s="17">
        <f t="shared" si="34"/>
        <v>2.3357830731144054</v>
      </c>
      <c r="G84" s="17">
        <f t="shared" si="34"/>
        <v>2.1810925542423325</v>
      </c>
      <c r="H84" s="17">
        <f t="shared" si="34"/>
        <v>2.1735310452044283</v>
      </c>
      <c r="I84" s="17">
        <f t="shared" si="34"/>
        <v>2.4543211710439286</v>
      </c>
      <c r="J84" s="17">
        <f t="shared" si="34"/>
        <v>3.0555066074693467</v>
      </c>
      <c r="K84" s="17">
        <f t="shared" si="34"/>
        <v>3.126057087177405</v>
      </c>
      <c r="L84" s="17">
        <f t="shared" si="34"/>
        <v>3.463037013312435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</row>
    <row r="85" spans="1:12" ht="18" customHeight="1">
      <c r="A85" s="105" t="s">
        <v>35</v>
      </c>
      <c r="B85" s="17">
        <f aca="true" t="shared" si="35" ref="B85:L85">100*B51/B$76</f>
        <v>1.8396694628371069</v>
      </c>
      <c r="C85" s="17">
        <f t="shared" si="35"/>
        <v>1.659908524763306</v>
      </c>
      <c r="D85" s="17">
        <f t="shared" si="35"/>
        <v>1.5867192161679717</v>
      </c>
      <c r="E85" s="17">
        <f t="shared" si="35"/>
        <v>1.8437936166075342</v>
      </c>
      <c r="F85" s="17">
        <f t="shared" si="35"/>
        <v>2.244360710428496</v>
      </c>
      <c r="G85" s="17">
        <f t="shared" si="35"/>
        <v>2.0532741421210807</v>
      </c>
      <c r="H85" s="17">
        <f t="shared" si="35"/>
        <v>2.0503340024701457</v>
      </c>
      <c r="I85" s="17">
        <f t="shared" si="35"/>
        <v>2.2115978251331367</v>
      </c>
      <c r="J85" s="17">
        <f t="shared" si="35"/>
        <v>2.407235466903394</v>
      </c>
      <c r="K85" s="17">
        <f t="shared" si="35"/>
        <v>2.2351204808488827</v>
      </c>
      <c r="L85" s="17">
        <f t="shared" si="35"/>
        <v>2.0598678358115783</v>
      </c>
    </row>
    <row r="86" spans="1:90" ht="18" customHeight="1">
      <c r="A86" s="113" t="s">
        <v>181</v>
      </c>
      <c r="B86" s="46">
        <f aca="true" t="shared" si="36" ref="B86:L86">100*B52/B$76</f>
        <v>19.74663679071375</v>
      </c>
      <c r="C86" s="46">
        <f t="shared" si="36"/>
        <v>20.710018191856097</v>
      </c>
      <c r="D86" s="46">
        <f t="shared" si="36"/>
        <v>20.19406206913142</v>
      </c>
      <c r="E86" s="46">
        <f t="shared" si="36"/>
        <v>20.449930965640412</v>
      </c>
      <c r="F86" s="46">
        <f t="shared" si="36"/>
        <v>18.603516064678246</v>
      </c>
      <c r="G86" s="46">
        <f t="shared" si="36"/>
        <v>20.303228632387828</v>
      </c>
      <c r="H86" s="46">
        <f t="shared" si="36"/>
        <v>22.793851048198764</v>
      </c>
      <c r="I86" s="46">
        <f t="shared" si="36"/>
        <v>21.801576912771186</v>
      </c>
      <c r="J86" s="46">
        <f t="shared" si="36"/>
        <v>22.70314944621845</v>
      </c>
      <c r="K86" s="46">
        <f t="shared" si="36"/>
        <v>23.2269965533782</v>
      </c>
      <c r="L86" s="46">
        <f t="shared" si="36"/>
        <v>24.31548531886364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</row>
    <row r="87" spans="1:12" ht="18" customHeight="1">
      <c r="A87" s="52" t="s">
        <v>184</v>
      </c>
      <c r="B87" s="17">
        <f aca="true" t="shared" si="37" ref="B87:L87">100*B53/B$76</f>
        <v>3.1849694705816813</v>
      </c>
      <c r="C87" s="17">
        <f t="shared" si="37"/>
        <v>4.00771814981407</v>
      </c>
      <c r="D87" s="17">
        <f t="shared" si="37"/>
        <v>3.494197979763787</v>
      </c>
      <c r="E87" s="17">
        <f t="shared" si="37"/>
        <v>3.024625509070167</v>
      </c>
      <c r="F87" s="17">
        <f t="shared" si="37"/>
        <v>2.8441804667251267</v>
      </c>
      <c r="G87" s="17">
        <f t="shared" si="37"/>
        <v>4.059928479303645</v>
      </c>
      <c r="H87" s="17">
        <f t="shared" si="37"/>
        <v>5.095625549707232</v>
      </c>
      <c r="I87" s="17">
        <f t="shared" si="37"/>
        <v>4.885191892880631</v>
      </c>
      <c r="J87" s="17">
        <f t="shared" si="37"/>
        <v>4.20906236257032</v>
      </c>
      <c r="K87" s="17">
        <f t="shared" si="37"/>
        <v>3.667183124398989</v>
      </c>
      <c r="L87" s="17">
        <f t="shared" si="37"/>
        <v>4.027570789861415</v>
      </c>
    </row>
    <row r="88" spans="1:12" ht="18" customHeight="1">
      <c r="A88" s="52" t="s">
        <v>185</v>
      </c>
      <c r="B88" s="17">
        <f aca="true" t="shared" si="38" ref="B88:L88">100*B54/B$76</f>
        <v>7.294386080571996</v>
      </c>
      <c r="C88" s="17">
        <f t="shared" si="38"/>
        <v>7.496303072648847</v>
      </c>
      <c r="D88" s="17">
        <f t="shared" si="38"/>
        <v>7.022792666379424</v>
      </c>
      <c r="E88" s="17">
        <f t="shared" si="38"/>
        <v>6.969626521642334</v>
      </c>
      <c r="F88" s="17">
        <f t="shared" si="38"/>
        <v>6.8845343720289645</v>
      </c>
      <c r="G88" s="17">
        <f t="shared" si="38"/>
        <v>6.892815160625603</v>
      </c>
      <c r="H88" s="17">
        <f t="shared" si="38"/>
        <v>7.640909674613818</v>
      </c>
      <c r="I88" s="17">
        <f t="shared" si="38"/>
        <v>7.487552631175627</v>
      </c>
      <c r="J88" s="17">
        <f t="shared" si="38"/>
        <v>6.448380520124902</v>
      </c>
      <c r="K88" s="17">
        <f t="shared" si="38"/>
        <v>5.576588758171754</v>
      </c>
      <c r="L88" s="17">
        <f t="shared" si="38"/>
        <v>5.248430814228558</v>
      </c>
    </row>
    <row r="89" spans="1:12" ht="18" customHeight="1">
      <c r="A89" s="52" t="s">
        <v>186</v>
      </c>
      <c r="B89" s="17">
        <f aca="true" t="shared" si="39" ref="B89:L89">100*B55/B$76</f>
        <v>1.0675223747826905</v>
      </c>
      <c r="C89" s="17">
        <f t="shared" si="39"/>
        <v>0.8833722952816538</v>
      </c>
      <c r="D89" s="17">
        <f t="shared" si="39"/>
        <v>0.8689522057428504</v>
      </c>
      <c r="E89" s="17">
        <f t="shared" si="39"/>
        <v>0.9358416487443245</v>
      </c>
      <c r="F89" s="17">
        <f t="shared" si="39"/>
        <v>0.9406084332178628</v>
      </c>
      <c r="G89" s="17">
        <f t="shared" si="39"/>
        <v>0.926799241589013</v>
      </c>
      <c r="H89" s="17">
        <f t="shared" si="39"/>
        <v>0.5751123295629288</v>
      </c>
      <c r="I89" s="17">
        <f t="shared" si="39"/>
        <v>0.8680551878332575</v>
      </c>
      <c r="J89" s="17">
        <f t="shared" si="39"/>
        <v>0.7704651289027281</v>
      </c>
      <c r="K89" s="17">
        <f t="shared" si="39"/>
        <v>1.096742981869784</v>
      </c>
      <c r="L89" s="17">
        <f t="shared" si="39"/>
        <v>0.9890428123812666</v>
      </c>
    </row>
    <row r="90" spans="1:12" ht="18" customHeight="1">
      <c r="A90" s="52" t="s">
        <v>187</v>
      </c>
      <c r="B90" s="17">
        <f aca="true" t="shared" si="40" ref="B90:L90">100*B56/B$76</f>
        <v>1.2219800627947597</v>
      </c>
      <c r="C90" s="17">
        <f t="shared" si="40"/>
        <v>0.9021607685502008</v>
      </c>
      <c r="D90" s="17">
        <f t="shared" si="40"/>
        <v>0.8998653944442834</v>
      </c>
      <c r="E90" s="17">
        <f t="shared" si="40"/>
        <v>0.7558263425893867</v>
      </c>
      <c r="F90" s="17">
        <f t="shared" si="40"/>
        <v>0.7011452099534332</v>
      </c>
      <c r="G90" s="17">
        <f t="shared" si="40"/>
        <v>0.5960722988270152</v>
      </c>
      <c r="H90" s="17">
        <f t="shared" si="40"/>
        <v>0.4696979796045748</v>
      </c>
      <c r="I90" s="17">
        <f t="shared" si="40"/>
        <v>0.44772022877011236</v>
      </c>
      <c r="J90" s="17">
        <f t="shared" si="40"/>
        <v>0.4594135968442937</v>
      </c>
      <c r="K90" s="17">
        <f t="shared" si="40"/>
        <v>0.4685855207703078</v>
      </c>
      <c r="L90" s="17">
        <f t="shared" si="40"/>
        <v>0.4320319213086776</v>
      </c>
    </row>
    <row r="91" spans="1:12" ht="18" customHeight="1">
      <c r="A91" s="52" t="s">
        <v>188</v>
      </c>
      <c r="B91" s="17">
        <f aca="true" t="shared" si="41" ref="B91:L91">100*B57/B$76</f>
        <v>6.977778801982624</v>
      </c>
      <c r="C91" s="17">
        <f t="shared" si="41"/>
        <v>7.420463905561328</v>
      </c>
      <c r="D91" s="17">
        <f t="shared" si="41"/>
        <v>7.908253822801073</v>
      </c>
      <c r="E91" s="17">
        <f t="shared" si="41"/>
        <v>8.7640109435942</v>
      </c>
      <c r="F91" s="17">
        <f t="shared" si="41"/>
        <v>7.233047582752857</v>
      </c>
      <c r="G91" s="17">
        <f t="shared" si="41"/>
        <v>7.82761345204255</v>
      </c>
      <c r="H91" s="17">
        <f t="shared" si="41"/>
        <v>9.012505514710211</v>
      </c>
      <c r="I91" s="17">
        <f t="shared" si="41"/>
        <v>8.113056972111558</v>
      </c>
      <c r="J91" s="17">
        <f t="shared" si="41"/>
        <v>10.81582783777621</v>
      </c>
      <c r="K91" s="17">
        <f t="shared" si="41"/>
        <v>12.417896168167365</v>
      </c>
      <c r="L91" s="17">
        <f t="shared" si="41"/>
        <v>13.618408981083721</v>
      </c>
    </row>
    <row r="92" spans="1:36" ht="18" customHeight="1">
      <c r="A92" s="113" t="s">
        <v>36</v>
      </c>
      <c r="B92" s="46">
        <f aca="true" t="shared" si="42" ref="B92:L92">100*B58/B$76</f>
        <v>46.548636549383666</v>
      </c>
      <c r="C92" s="46">
        <f t="shared" si="42"/>
        <v>45.384723173034544</v>
      </c>
      <c r="D92" s="46">
        <f t="shared" si="42"/>
        <v>47.412367764486575</v>
      </c>
      <c r="E92" s="46">
        <f t="shared" si="42"/>
        <v>45.012337690340246</v>
      </c>
      <c r="F92" s="46">
        <f t="shared" si="42"/>
        <v>45.45138698224394</v>
      </c>
      <c r="G92" s="46">
        <f t="shared" si="42"/>
        <v>44.22587480592819</v>
      </c>
      <c r="H92" s="46">
        <f t="shared" si="42"/>
        <v>42.72757399024592</v>
      </c>
      <c r="I92" s="46">
        <f t="shared" si="42"/>
        <v>41.8539425136003</v>
      </c>
      <c r="J92" s="46">
        <f t="shared" si="42"/>
        <v>41.0159893395667</v>
      </c>
      <c r="K92" s="46">
        <f t="shared" si="42"/>
        <v>40.90122498822277</v>
      </c>
      <c r="L92" s="46">
        <f t="shared" si="42"/>
        <v>39.99848520675423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12" ht="18" customHeight="1">
      <c r="A93" s="52" t="s">
        <v>189</v>
      </c>
      <c r="B93" s="17">
        <f aca="true" t="shared" si="43" ref="B93:L93">100*B59/B$76</f>
        <v>10.435818298138473</v>
      </c>
      <c r="C93" s="17">
        <f t="shared" si="43"/>
        <v>9.663334878661429</v>
      </c>
      <c r="D93" s="17">
        <f t="shared" si="43"/>
        <v>9.881598983882892</v>
      </c>
      <c r="E93" s="17">
        <f t="shared" si="43"/>
        <v>9.747300754672795</v>
      </c>
      <c r="F93" s="17">
        <f t="shared" si="43"/>
        <v>9.926313820010396</v>
      </c>
      <c r="G93" s="17">
        <f t="shared" si="43"/>
        <v>10.097784921329195</v>
      </c>
      <c r="H93" s="17">
        <f t="shared" si="43"/>
        <v>10.559324689974959</v>
      </c>
      <c r="I93" s="17">
        <f t="shared" si="43"/>
        <v>10.400196847348013</v>
      </c>
      <c r="J93" s="17">
        <f t="shared" si="43"/>
        <v>10.248604915235784</v>
      </c>
      <c r="K93" s="17">
        <f t="shared" si="43"/>
        <v>10.510054321320123</v>
      </c>
      <c r="L93" s="17">
        <f t="shared" si="43"/>
        <v>10.691319412912023</v>
      </c>
    </row>
    <row r="94" spans="1:12" ht="18" customHeight="1">
      <c r="A94" s="52" t="s">
        <v>190</v>
      </c>
      <c r="B94" s="17">
        <f aca="true" t="shared" si="44" ref="B94:L94">100*B60/B$76</f>
        <v>6.38312811874717</v>
      </c>
      <c r="C94" s="17">
        <f t="shared" si="44"/>
        <v>5.95317480185887</v>
      </c>
      <c r="D94" s="17">
        <f t="shared" si="44"/>
        <v>5.87533901589757</v>
      </c>
      <c r="E94" s="17">
        <f t="shared" si="44"/>
        <v>6.010996124749155</v>
      </c>
      <c r="F94" s="17">
        <f t="shared" si="44"/>
        <v>6.151698673376081</v>
      </c>
      <c r="G94" s="17">
        <f t="shared" si="44"/>
        <v>5.788405941226073</v>
      </c>
      <c r="H94" s="17">
        <f t="shared" si="44"/>
        <v>5.172169980854781</v>
      </c>
      <c r="I94" s="17">
        <f t="shared" si="44"/>
        <v>4.449666809927952</v>
      </c>
      <c r="J94" s="17">
        <f t="shared" si="44"/>
        <v>4.208894996371473</v>
      </c>
      <c r="K94" s="17">
        <f t="shared" si="44"/>
        <v>4.312775981137245</v>
      </c>
      <c r="L94" s="17">
        <f t="shared" si="44"/>
        <v>4.253053177130575</v>
      </c>
    </row>
    <row r="95" spans="1:12" ht="18" customHeight="1">
      <c r="A95" s="52" t="s">
        <v>191</v>
      </c>
      <c r="B95" s="17">
        <f aca="true" t="shared" si="45" ref="B95:L95">100*B61/B$76</f>
        <v>1.8189570065638125</v>
      </c>
      <c r="C95" s="17">
        <f t="shared" si="45"/>
        <v>1.5600410798808142</v>
      </c>
      <c r="D95" s="17">
        <f t="shared" si="45"/>
        <v>1.800483828357162</v>
      </c>
      <c r="E95" s="17">
        <f t="shared" si="45"/>
        <v>1.708511809631867</v>
      </c>
      <c r="F95" s="17">
        <f t="shared" si="45"/>
        <v>1.8042044656817757</v>
      </c>
      <c r="G95" s="17">
        <f t="shared" si="45"/>
        <v>1.6442471759641903</v>
      </c>
      <c r="H95" s="17">
        <f t="shared" si="45"/>
        <v>1.3910576302354436</v>
      </c>
      <c r="I95" s="17">
        <f t="shared" si="45"/>
        <v>1.4454026733654028</v>
      </c>
      <c r="J95" s="17">
        <f t="shared" si="45"/>
        <v>1.2724012893481789</v>
      </c>
      <c r="K95" s="17">
        <f t="shared" si="45"/>
        <v>1.0942775292719908</v>
      </c>
      <c r="L95" s="17">
        <f t="shared" si="45"/>
        <v>1.0535205621922898</v>
      </c>
    </row>
    <row r="96" spans="1:12" ht="18" customHeight="1">
      <c r="A96" s="52" t="s">
        <v>192</v>
      </c>
      <c r="B96" s="17">
        <f aca="true" t="shared" si="46" ref="B96:L96">100*B62/B$76</f>
        <v>2.4591344772980928</v>
      </c>
      <c r="C96" s="17">
        <f t="shared" si="46"/>
        <v>2.262978397297645</v>
      </c>
      <c r="D96" s="17">
        <f t="shared" si="46"/>
        <v>2.2975566982518094</v>
      </c>
      <c r="E96" s="17">
        <f t="shared" si="46"/>
        <v>2.2052459897638643</v>
      </c>
      <c r="F96" s="17">
        <f t="shared" si="46"/>
        <v>2.4193194113246292</v>
      </c>
      <c r="G96" s="17">
        <f t="shared" si="46"/>
        <v>2.6274017794652123</v>
      </c>
      <c r="H96" s="17">
        <f t="shared" si="46"/>
        <v>2.3594259329435516</v>
      </c>
      <c r="I96" s="17">
        <f t="shared" si="46"/>
        <v>2.3678422907746075</v>
      </c>
      <c r="J96" s="17">
        <f t="shared" si="46"/>
        <v>2.2893732804849933</v>
      </c>
      <c r="K96" s="17">
        <f t="shared" si="46"/>
        <v>2.1330219021526564</v>
      </c>
      <c r="L96" s="17">
        <f t="shared" si="46"/>
        <v>1.9918816191515907</v>
      </c>
    </row>
    <row r="97" spans="1:12" ht="18" customHeight="1">
      <c r="A97" s="52" t="s">
        <v>193</v>
      </c>
      <c r="B97" s="17">
        <f aca="true" t="shared" si="47" ref="B97:L97">100*B63/B$76</f>
        <v>2.365473710270917</v>
      </c>
      <c r="C97" s="17">
        <f t="shared" si="47"/>
        <v>2.466513430910817</v>
      </c>
      <c r="D97" s="17">
        <f t="shared" si="47"/>
        <v>2.8242906597472244</v>
      </c>
      <c r="E97" s="17">
        <f t="shared" si="47"/>
        <v>2.9277615976939018</v>
      </c>
      <c r="F97" s="17">
        <f t="shared" si="47"/>
        <v>3.1247066531150107</v>
      </c>
      <c r="G97" s="17">
        <f t="shared" si="47"/>
        <v>3.213057665989575</v>
      </c>
      <c r="H97" s="17">
        <f t="shared" si="47"/>
        <v>3.359925447399841</v>
      </c>
      <c r="I97" s="17">
        <f t="shared" si="47"/>
        <v>3.3697225265951043</v>
      </c>
      <c r="J97" s="17">
        <f t="shared" si="47"/>
        <v>3.253840980923691</v>
      </c>
      <c r="K97" s="17">
        <f t="shared" si="47"/>
        <v>3.379952038485613</v>
      </c>
      <c r="L97" s="17">
        <f t="shared" si="47"/>
        <v>3.5816730874514104</v>
      </c>
    </row>
    <row r="98" spans="1:12" ht="18" customHeight="1">
      <c r="A98" s="52" t="s">
        <v>194</v>
      </c>
      <c r="B98" s="17">
        <f aca="true" t="shared" si="48" ref="B98:L98">100*B64/B$76</f>
        <v>6.53206673261659</v>
      </c>
      <c r="C98" s="17">
        <f t="shared" si="48"/>
        <v>6.059435141417001</v>
      </c>
      <c r="D98" s="17">
        <f t="shared" si="48"/>
        <v>5.981473347005866</v>
      </c>
      <c r="E98" s="17">
        <f t="shared" si="48"/>
        <v>5.23855036658959</v>
      </c>
      <c r="F98" s="17">
        <f t="shared" si="48"/>
        <v>5.092737554513186</v>
      </c>
      <c r="G98" s="17">
        <f t="shared" si="48"/>
        <v>4.646653177538294</v>
      </c>
      <c r="H98" s="17">
        <f t="shared" si="48"/>
        <v>4.317032478781553</v>
      </c>
      <c r="I98" s="17">
        <f t="shared" si="48"/>
        <v>4.252947010706335</v>
      </c>
      <c r="J98" s="17">
        <f t="shared" si="48"/>
        <v>3.7660689712869493</v>
      </c>
      <c r="K98" s="17">
        <f t="shared" si="48"/>
        <v>3.707320388700161</v>
      </c>
      <c r="L98" s="17">
        <f t="shared" si="48"/>
        <v>3.227350680671424</v>
      </c>
    </row>
    <row r="99" spans="1:12" ht="18" customHeight="1">
      <c r="A99" s="52" t="s">
        <v>195</v>
      </c>
      <c r="B99" s="17">
        <f aca="true" t="shared" si="49" ref="B99:L99">100*B65/B$76</f>
        <v>0.9563098797469654</v>
      </c>
      <c r="C99" s="17">
        <f t="shared" si="49"/>
        <v>1.0407079097795184</v>
      </c>
      <c r="D99" s="17">
        <f t="shared" si="49"/>
        <v>1.1904050574231173</v>
      </c>
      <c r="E99" s="17">
        <f t="shared" si="49"/>
        <v>1.3739915721802267</v>
      </c>
      <c r="F99" s="17">
        <f t="shared" si="49"/>
        <v>1.4648198381910336</v>
      </c>
      <c r="G99" s="17">
        <f t="shared" si="49"/>
        <v>1.6612061006462162</v>
      </c>
      <c r="H99" s="17">
        <f t="shared" si="49"/>
        <v>1.5418165254860796</v>
      </c>
      <c r="I99" s="17">
        <f t="shared" si="49"/>
        <v>1.3186885482728519</v>
      </c>
      <c r="J99" s="17">
        <f t="shared" si="49"/>
        <v>1.2722393707620197</v>
      </c>
      <c r="K99" s="17">
        <f t="shared" si="49"/>
        <v>1.2583362242334437</v>
      </c>
      <c r="L99" s="17">
        <f t="shared" si="49"/>
        <v>1.2140423033942283</v>
      </c>
    </row>
    <row r="100" spans="1:12" ht="18" customHeight="1">
      <c r="A100" s="52" t="s">
        <v>196</v>
      </c>
      <c r="B100" s="17">
        <f aca="true" t="shared" si="50" ref="B100:L100">100*B66/B$76</f>
        <v>2.8254324820753887</v>
      </c>
      <c r="C100" s="17">
        <f t="shared" si="50"/>
        <v>2.863971010774586</v>
      </c>
      <c r="D100" s="17">
        <f t="shared" si="50"/>
        <v>2.9626333987430944</v>
      </c>
      <c r="E100" s="17">
        <f t="shared" si="50"/>
        <v>2.5944906025366365</v>
      </c>
      <c r="F100" s="17">
        <f t="shared" si="50"/>
        <v>2.3724533183373833</v>
      </c>
      <c r="G100" s="17">
        <f t="shared" si="50"/>
        <v>2.232972156880454</v>
      </c>
      <c r="H100" s="17">
        <f t="shared" si="50"/>
        <v>2.082194815662978</v>
      </c>
      <c r="I100" s="17">
        <f t="shared" si="50"/>
        <v>2.3242900212794586</v>
      </c>
      <c r="J100" s="17">
        <f t="shared" si="50"/>
        <v>2.4124761771437635</v>
      </c>
      <c r="K100" s="17">
        <f t="shared" si="50"/>
        <v>2.5128477427883325</v>
      </c>
      <c r="L100" s="17">
        <f t="shared" si="50"/>
        <v>2.3774147872323854</v>
      </c>
    </row>
    <row r="101" spans="1:12" ht="18" customHeight="1">
      <c r="A101" s="52" t="s">
        <v>197</v>
      </c>
      <c r="B101" s="17">
        <f aca="true" t="shared" si="51" ref="B101:L101">100*B67/B$76</f>
        <v>6.566746150191371</v>
      </c>
      <c r="C101" s="17">
        <f t="shared" si="51"/>
        <v>7.247153811285785</v>
      </c>
      <c r="D101" s="17">
        <f t="shared" si="51"/>
        <v>8.140189887562322</v>
      </c>
      <c r="E101" s="17">
        <f t="shared" si="51"/>
        <v>6.9669109461901675</v>
      </c>
      <c r="F101" s="17">
        <f t="shared" si="51"/>
        <v>6.658267521781769</v>
      </c>
      <c r="G101" s="17">
        <f t="shared" si="51"/>
        <v>6.088043993779995</v>
      </c>
      <c r="H101" s="17">
        <f t="shared" si="51"/>
        <v>6.326816241947102</v>
      </c>
      <c r="I101" s="17">
        <f t="shared" si="51"/>
        <v>6.5391579851494965</v>
      </c>
      <c r="J101" s="17">
        <f t="shared" si="51"/>
        <v>6.956795117537187</v>
      </c>
      <c r="K101" s="17">
        <f t="shared" si="51"/>
        <v>6.557458105343999</v>
      </c>
      <c r="L101" s="17">
        <f t="shared" si="51"/>
        <v>6.441082815822074</v>
      </c>
    </row>
    <row r="102" spans="1:12" ht="18" customHeight="1">
      <c r="A102" s="52" t="s">
        <v>198</v>
      </c>
      <c r="B102" s="17">
        <f aca="true" t="shared" si="52" ref="B102:L102">100*B68/B$76</f>
        <v>2.6629728946702667</v>
      </c>
      <c r="C102" s="17">
        <f t="shared" si="52"/>
        <v>2.706007198165171</v>
      </c>
      <c r="D102" s="17">
        <f t="shared" si="52"/>
        <v>3.1796564807510648</v>
      </c>
      <c r="E102" s="17">
        <f t="shared" si="52"/>
        <v>3.0743457381301744</v>
      </c>
      <c r="F102" s="17">
        <f t="shared" si="52"/>
        <v>3.1628101749604376</v>
      </c>
      <c r="G102" s="17">
        <f t="shared" si="52"/>
        <v>3.1484835392820867</v>
      </c>
      <c r="H102" s="17">
        <f t="shared" si="52"/>
        <v>2.7742516827705597</v>
      </c>
      <c r="I102" s="17">
        <f t="shared" si="52"/>
        <v>2.6163229923993163</v>
      </c>
      <c r="J102" s="17">
        <f t="shared" si="52"/>
        <v>2.6688915828837767</v>
      </c>
      <c r="K102" s="17">
        <f t="shared" si="52"/>
        <v>2.724690839127395</v>
      </c>
      <c r="L102" s="17">
        <f t="shared" si="52"/>
        <v>2.541548503210465</v>
      </c>
    </row>
    <row r="103" spans="1:12" ht="18" customHeight="1">
      <c r="A103" s="104" t="s">
        <v>242</v>
      </c>
      <c r="B103" s="17">
        <f aca="true" t="shared" si="53" ref="B103:L103">100*B69/B$76</f>
        <v>1.798424567308159</v>
      </c>
      <c r="C103" s="17">
        <f t="shared" si="53"/>
        <v>1.9322716010454986</v>
      </c>
      <c r="D103" s="17">
        <f t="shared" si="53"/>
        <v>1.6376840319066799</v>
      </c>
      <c r="E103" s="17">
        <f t="shared" si="53"/>
        <v>1.6241842213296653</v>
      </c>
      <c r="F103" s="17">
        <f t="shared" si="53"/>
        <v>1.7590083068979727</v>
      </c>
      <c r="G103" s="17">
        <f t="shared" si="53"/>
        <v>1.6782207278956522</v>
      </c>
      <c r="H103" s="17">
        <f t="shared" si="53"/>
        <v>1.555826766807566</v>
      </c>
      <c r="I103" s="17">
        <f t="shared" si="53"/>
        <v>1.4964091373921506</v>
      </c>
      <c r="J103" s="17">
        <f t="shared" si="53"/>
        <v>1.4375482083841689</v>
      </c>
      <c r="K103" s="17">
        <f t="shared" si="53"/>
        <v>1.445058245790112</v>
      </c>
      <c r="L103" s="17">
        <f t="shared" si="53"/>
        <v>1.4039739707144536</v>
      </c>
    </row>
    <row r="104" spans="1:12" ht="18" customHeight="1">
      <c r="A104" s="52" t="s">
        <v>199</v>
      </c>
      <c r="B104" s="17">
        <f aca="true" t="shared" si="54" ref="B104:L104">100*B70/B$76</f>
        <v>0.3026759220584306</v>
      </c>
      <c r="C104" s="17">
        <f t="shared" si="54"/>
        <v>0.3115645681445758</v>
      </c>
      <c r="D104" s="17">
        <f t="shared" si="54"/>
        <v>0.341894334581626</v>
      </c>
      <c r="E104" s="17">
        <f t="shared" si="54"/>
        <v>0.3222305123505177</v>
      </c>
      <c r="F104" s="17">
        <f t="shared" si="54"/>
        <v>0.3047616910571255</v>
      </c>
      <c r="G104" s="17">
        <f t="shared" si="54"/>
        <v>0.28629280615430314</v>
      </c>
      <c r="H104" s="17">
        <f t="shared" si="54"/>
        <v>0.2730085916655481</v>
      </c>
      <c r="I104" s="17">
        <f t="shared" si="54"/>
        <v>0.27527331586481757</v>
      </c>
      <c r="J104" s="17">
        <f t="shared" si="54"/>
        <v>0.26636769013028877</v>
      </c>
      <c r="K104" s="17">
        <f t="shared" si="54"/>
        <v>0.27837022133705774</v>
      </c>
      <c r="L104" s="17">
        <f t="shared" si="54"/>
        <v>0.26579167815582205</v>
      </c>
    </row>
    <row r="105" spans="1:12" ht="18" customHeight="1">
      <c r="A105" s="52" t="s">
        <v>200</v>
      </c>
      <c r="B105" s="17">
        <f aca="true" t="shared" si="55" ref="B105:L105">100*B71/B$76</f>
        <v>1.009570877367694</v>
      </c>
      <c r="C105" s="17">
        <f t="shared" si="55"/>
        <v>0.9461063569686239</v>
      </c>
      <c r="D105" s="17">
        <f t="shared" si="55"/>
        <v>0.950535432791013</v>
      </c>
      <c r="E105" s="17">
        <f t="shared" si="55"/>
        <v>0.8976471131078253</v>
      </c>
      <c r="F105" s="17">
        <f t="shared" si="55"/>
        <v>0.912024587025623</v>
      </c>
      <c r="G105" s="17">
        <f t="shared" si="55"/>
        <v>0.8361583068374981</v>
      </c>
      <c r="H105" s="17">
        <f t="shared" si="55"/>
        <v>0.7704291680105703</v>
      </c>
      <c r="I105" s="17">
        <f t="shared" si="55"/>
        <v>0.7698432042764495</v>
      </c>
      <c r="J105" s="17">
        <f t="shared" si="55"/>
        <v>0.7531435103523414</v>
      </c>
      <c r="K105" s="17">
        <f t="shared" si="55"/>
        <v>0.7775300527540137</v>
      </c>
      <c r="L105" s="17">
        <f t="shared" si="55"/>
        <v>0.7602752076648936</v>
      </c>
    </row>
    <row r="106" spans="1:12" ht="18" customHeight="1">
      <c r="A106" s="52" t="s">
        <v>201</v>
      </c>
      <c r="B106" s="17">
        <f aca="true" t="shared" si="56" ref="B106:L106">100*B72/B$76</f>
        <v>0.43192543233035213</v>
      </c>
      <c r="C106" s="17">
        <f t="shared" si="56"/>
        <v>0.3714629868442079</v>
      </c>
      <c r="D106" s="17">
        <f t="shared" si="56"/>
        <v>0.3486266075851327</v>
      </c>
      <c r="E106" s="17">
        <f t="shared" si="56"/>
        <v>0.3201703414138619</v>
      </c>
      <c r="F106" s="17">
        <f t="shared" si="56"/>
        <v>0.29826096597151086</v>
      </c>
      <c r="G106" s="17">
        <f t="shared" si="56"/>
        <v>0.2769465129394575</v>
      </c>
      <c r="H106" s="17">
        <f t="shared" si="56"/>
        <v>0.2442940377053889</v>
      </c>
      <c r="I106" s="17">
        <f t="shared" si="56"/>
        <v>0.22817915024833849</v>
      </c>
      <c r="J106" s="17">
        <f t="shared" si="56"/>
        <v>0.20934324872207466</v>
      </c>
      <c r="K106" s="17">
        <f t="shared" si="56"/>
        <v>0.2095313957806261</v>
      </c>
      <c r="L106" s="17">
        <f t="shared" si="56"/>
        <v>0.19555740105059352</v>
      </c>
    </row>
    <row r="107" spans="1:12" ht="18" customHeight="1">
      <c r="A107" s="44" t="s">
        <v>182</v>
      </c>
      <c r="B107" s="112">
        <f aca="true" t="shared" si="57" ref="B107:L107">100*B73/B$76</f>
        <v>-0.9804891840686815</v>
      </c>
      <c r="C107" s="112">
        <f t="shared" si="57"/>
        <v>-1.3562926143637934</v>
      </c>
      <c r="D107" s="112">
        <f t="shared" si="57"/>
        <v>-1.2364466943120354</v>
      </c>
      <c r="E107" s="112">
        <f t="shared" si="57"/>
        <v>-0.8821214149812379</v>
      </c>
      <c r="F107" s="112">
        <f t="shared" si="57"/>
        <v>-0.8676641592592078</v>
      </c>
      <c r="G107" s="112">
        <f t="shared" si="57"/>
        <v>-0.8581990977275182</v>
      </c>
      <c r="H107" s="112">
        <f t="shared" si="57"/>
        <v>-1.0574187241585804</v>
      </c>
      <c r="I107" s="112">
        <f t="shared" si="57"/>
        <v>-1.0390494655802536</v>
      </c>
      <c r="J107" s="112">
        <f t="shared" si="57"/>
        <v>-1.2221536977037852</v>
      </c>
      <c r="K107" s="112">
        <f t="shared" si="57"/>
        <v>-1.0366437974804323</v>
      </c>
      <c r="L107" s="112">
        <f t="shared" si="57"/>
        <v>-1.1421660760945758</v>
      </c>
    </row>
    <row r="108" spans="1:12" ht="18" customHeight="1">
      <c r="A108" s="101" t="s">
        <v>202</v>
      </c>
      <c r="B108" s="17">
        <f aca="true" t="shared" si="58" ref="B108:L108">100*B74/B$76</f>
        <v>93.9298158943989</v>
      </c>
      <c r="C108" s="17">
        <f t="shared" si="58"/>
        <v>93.77743253521649</v>
      </c>
      <c r="D108" s="17">
        <f t="shared" si="58"/>
        <v>93.1956865881517</v>
      </c>
      <c r="E108" s="17">
        <f t="shared" si="58"/>
        <v>93.36922792465013</v>
      </c>
      <c r="F108" s="17">
        <f t="shared" si="58"/>
        <v>93.42492192167579</v>
      </c>
      <c r="G108" s="17">
        <f t="shared" si="58"/>
        <v>93.57809827344565</v>
      </c>
      <c r="H108" s="17">
        <f t="shared" si="58"/>
        <v>93.81858329191276</v>
      </c>
      <c r="I108" s="17">
        <f t="shared" si="58"/>
        <v>93.69939635920451</v>
      </c>
      <c r="J108" s="17">
        <f t="shared" si="58"/>
        <v>93.68543830434216</v>
      </c>
      <c r="K108" s="17">
        <f t="shared" si="58"/>
        <v>91.90452430406702</v>
      </c>
      <c r="L108" s="17">
        <f t="shared" si="58"/>
        <v>92.16761924319614</v>
      </c>
    </row>
    <row r="109" spans="1:12" ht="18" customHeight="1">
      <c r="A109" s="44" t="s">
        <v>40</v>
      </c>
      <c r="B109" s="112">
        <f aca="true" t="shared" si="59" ref="B109:L109">100*B75/B$76</f>
        <v>6.070184105601099</v>
      </c>
      <c r="C109" s="112">
        <f t="shared" si="59"/>
        <v>6.222567464783508</v>
      </c>
      <c r="D109" s="112">
        <f t="shared" si="59"/>
        <v>6.804313411848303</v>
      </c>
      <c r="E109" s="112">
        <f t="shared" si="59"/>
        <v>6.630772075349862</v>
      </c>
      <c r="F109" s="112">
        <f t="shared" si="59"/>
        <v>6.575078078324211</v>
      </c>
      <c r="G109" s="112">
        <f t="shared" si="59"/>
        <v>6.421901726554362</v>
      </c>
      <c r="H109" s="112">
        <f t="shared" si="59"/>
        <v>6.181416708087246</v>
      </c>
      <c r="I109" s="112">
        <f t="shared" si="59"/>
        <v>6.300603640795497</v>
      </c>
      <c r="J109" s="112">
        <f t="shared" si="59"/>
        <v>6.314561695657849</v>
      </c>
      <c r="K109" s="112">
        <f t="shared" si="59"/>
        <v>8.095475695932974</v>
      </c>
      <c r="L109" s="112">
        <f t="shared" si="59"/>
        <v>7.832380756803851</v>
      </c>
    </row>
    <row r="110" spans="1:12" ht="18" customHeight="1">
      <c r="A110" s="101" t="s">
        <v>203</v>
      </c>
      <c r="B110" s="46">
        <f aca="true" t="shared" si="60" ref="B110:L110">100*B76/B$76</f>
        <v>100</v>
      </c>
      <c r="C110" s="46">
        <f t="shared" si="60"/>
        <v>100</v>
      </c>
      <c r="D110" s="46">
        <f t="shared" si="60"/>
        <v>100</v>
      </c>
      <c r="E110" s="46">
        <f t="shared" si="60"/>
        <v>100</v>
      </c>
      <c r="F110" s="46">
        <f t="shared" si="60"/>
        <v>100</v>
      </c>
      <c r="G110" s="46">
        <f t="shared" si="60"/>
        <v>99.99999999999999</v>
      </c>
      <c r="H110" s="46">
        <f t="shared" si="60"/>
        <v>100</v>
      </c>
      <c r="I110" s="46">
        <f t="shared" si="60"/>
        <v>100</v>
      </c>
      <c r="J110" s="46">
        <f t="shared" si="60"/>
        <v>100</v>
      </c>
      <c r="K110" s="46">
        <f t="shared" si="60"/>
        <v>100</v>
      </c>
      <c r="L110" s="46">
        <f t="shared" si="60"/>
        <v>100</v>
      </c>
    </row>
    <row r="111" spans="1:12" ht="18" customHeight="1">
      <c r="A111" s="9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1"/>
    </row>
    <row r="112" spans="1:12" ht="18" customHeight="1">
      <c r="A112" s="143" t="s">
        <v>243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</row>
    <row r="113" spans="1:12" ht="18" customHeight="1">
      <c r="A113" s="4"/>
      <c r="B113" s="17"/>
      <c r="C113" s="17"/>
      <c r="D113" s="17"/>
      <c r="E113" s="17"/>
      <c r="F113" s="17"/>
      <c r="G113" s="45"/>
      <c r="L113" s="5" t="s">
        <v>39</v>
      </c>
    </row>
    <row r="114" spans="1:12" ht="18" customHeight="1">
      <c r="A114" s="4" t="s">
        <v>32</v>
      </c>
      <c r="B114" s="25">
        <v>2005</v>
      </c>
      <c r="C114" s="25">
        <v>2006</v>
      </c>
      <c r="D114" s="25">
        <v>2007</v>
      </c>
      <c r="E114" s="25">
        <v>2008</v>
      </c>
      <c r="F114" s="25">
        <v>2009</v>
      </c>
      <c r="G114" s="25">
        <v>2010</v>
      </c>
      <c r="H114" s="25">
        <v>2011</v>
      </c>
      <c r="I114" s="25">
        <v>2012</v>
      </c>
      <c r="J114" s="25">
        <v>2013</v>
      </c>
      <c r="K114" s="25">
        <v>2014</v>
      </c>
      <c r="L114" s="25">
        <v>2015</v>
      </c>
    </row>
    <row r="115" spans="1:12" ht="18" customHeight="1">
      <c r="A115" s="106" t="s">
        <v>183</v>
      </c>
      <c r="B115" s="46">
        <f aca="true" t="shared" si="61" ref="B115:L115">100*(B47/B149)</f>
        <v>79.78976464927494</v>
      </c>
      <c r="C115" s="46">
        <f t="shared" si="61"/>
        <v>96.4377958338207</v>
      </c>
      <c r="D115" s="46">
        <f t="shared" si="61"/>
        <v>100</v>
      </c>
      <c r="E115" s="46">
        <f t="shared" si="61"/>
        <v>122.18502797586525</v>
      </c>
      <c r="F115" s="46">
        <f t="shared" si="61"/>
        <v>140.59734234515494</v>
      </c>
      <c r="G115" s="46">
        <f t="shared" si="61"/>
        <v>157.33841724878536</v>
      </c>
      <c r="H115" s="46">
        <f t="shared" si="61"/>
        <v>179.63974658017236</v>
      </c>
      <c r="I115" s="46">
        <f t="shared" si="61"/>
        <v>214.5105493306747</v>
      </c>
      <c r="J115" s="46">
        <f t="shared" si="61"/>
        <v>240.88236807948874</v>
      </c>
      <c r="K115" s="46">
        <f t="shared" si="61"/>
        <v>241.84576440030688</v>
      </c>
      <c r="L115" s="46">
        <f t="shared" si="61"/>
        <v>271.05718563945766</v>
      </c>
    </row>
    <row r="116" spans="1:12" ht="18" customHeight="1">
      <c r="A116" s="105" t="s">
        <v>33</v>
      </c>
      <c r="B116" s="17">
        <f aca="true" t="shared" si="62" ref="B116:L116">100*(B48/B150)</f>
        <v>84.10273452146195</v>
      </c>
      <c r="C116" s="17">
        <f t="shared" si="62"/>
        <v>106.55822226370503</v>
      </c>
      <c r="D116" s="17">
        <f t="shared" si="62"/>
        <v>100</v>
      </c>
      <c r="E116" s="17">
        <f t="shared" si="62"/>
        <v>129.05637901628995</v>
      </c>
      <c r="F116" s="17">
        <f t="shared" si="62"/>
        <v>147.2657626604014</v>
      </c>
      <c r="G116" s="17">
        <f t="shared" si="62"/>
        <v>171.47508783313842</v>
      </c>
      <c r="H116" s="17">
        <f t="shared" si="62"/>
        <v>195.02101662815255</v>
      </c>
      <c r="I116" s="17">
        <f t="shared" si="62"/>
        <v>237.7839048222028</v>
      </c>
      <c r="J116" s="17">
        <f t="shared" si="62"/>
        <v>258.528582869839</v>
      </c>
      <c r="K116" s="17">
        <f t="shared" si="62"/>
        <v>257.34958693558707</v>
      </c>
      <c r="L116" s="17">
        <f t="shared" si="62"/>
        <v>277.9691151890796</v>
      </c>
    </row>
    <row r="117" spans="1:12" ht="18" customHeight="1">
      <c r="A117" s="105" t="s">
        <v>34</v>
      </c>
      <c r="B117" s="17">
        <f aca="true" t="shared" si="63" ref="B117:L117">100*(B49/B151)</f>
        <v>73.3650600077373</v>
      </c>
      <c r="C117" s="17">
        <f t="shared" si="63"/>
        <v>84.94181914136614</v>
      </c>
      <c r="D117" s="17">
        <f t="shared" si="63"/>
        <v>100</v>
      </c>
      <c r="E117" s="17">
        <f t="shared" si="63"/>
        <v>112.77482303454174</v>
      </c>
      <c r="F117" s="17">
        <f t="shared" si="63"/>
        <v>127.41766076973224</v>
      </c>
      <c r="G117" s="17">
        <f t="shared" si="63"/>
        <v>136.82916318976373</v>
      </c>
      <c r="H117" s="17">
        <f t="shared" si="63"/>
        <v>155.11949518084012</v>
      </c>
      <c r="I117" s="17">
        <f t="shared" si="63"/>
        <v>173.0224530115627</v>
      </c>
      <c r="J117" s="17">
        <f t="shared" si="63"/>
        <v>190.67024301543714</v>
      </c>
      <c r="K117" s="17">
        <f t="shared" si="63"/>
        <v>186.72119671117377</v>
      </c>
      <c r="L117" s="17">
        <f t="shared" si="63"/>
        <v>222.63124271848537</v>
      </c>
    </row>
    <row r="118" spans="1:12" ht="18" customHeight="1">
      <c r="A118" s="105" t="s">
        <v>180</v>
      </c>
      <c r="B118" s="17">
        <f aca="true" t="shared" si="64" ref="B118:L118">100*(B50/B152)</f>
        <v>71.70329115356853</v>
      </c>
      <c r="C118" s="17">
        <f t="shared" si="64"/>
        <v>82.70773829292851</v>
      </c>
      <c r="D118" s="17">
        <f t="shared" si="64"/>
        <v>100</v>
      </c>
      <c r="E118" s="17">
        <f t="shared" si="64"/>
        <v>113.31729127238155</v>
      </c>
      <c r="F118" s="17">
        <f t="shared" si="64"/>
        <v>126.30462132190242</v>
      </c>
      <c r="G118" s="17">
        <f t="shared" si="64"/>
        <v>132.50605158445214</v>
      </c>
      <c r="H118" s="17">
        <f t="shared" si="64"/>
        <v>153.79323909880173</v>
      </c>
      <c r="I118" s="17">
        <f t="shared" si="64"/>
        <v>195.4138490741346</v>
      </c>
      <c r="J118" s="17">
        <f t="shared" si="64"/>
        <v>268.23762795990285</v>
      </c>
      <c r="K118" s="17">
        <f t="shared" si="64"/>
        <v>293.37297232491323</v>
      </c>
      <c r="L118" s="17">
        <f t="shared" si="64"/>
        <v>361.0821746696486</v>
      </c>
    </row>
    <row r="119" spans="1:12" ht="18" customHeight="1">
      <c r="A119" s="105" t="s">
        <v>35</v>
      </c>
      <c r="B119" s="17">
        <f aca="true" t="shared" si="65" ref="B119:L119">100*(B51/B153)</f>
        <v>85.87298260304131</v>
      </c>
      <c r="C119" s="17">
        <f t="shared" si="65"/>
        <v>91.83948946388001</v>
      </c>
      <c r="D119" s="17">
        <f t="shared" si="65"/>
        <v>100</v>
      </c>
      <c r="E119" s="17">
        <f t="shared" si="65"/>
        <v>132.61138907927523</v>
      </c>
      <c r="F119" s="17">
        <f t="shared" si="65"/>
        <v>185.01885328489865</v>
      </c>
      <c r="G119" s="17">
        <f t="shared" si="65"/>
        <v>194.90711829039878</v>
      </c>
      <c r="H119" s="17">
        <f t="shared" si="65"/>
        <v>228.27327047264916</v>
      </c>
      <c r="I119" s="17">
        <f t="shared" si="65"/>
        <v>278.6476916134921</v>
      </c>
      <c r="J119" s="17">
        <f t="shared" si="65"/>
        <v>332.1461310761748</v>
      </c>
      <c r="K119" s="17">
        <f t="shared" si="65"/>
        <v>339.7008752179525</v>
      </c>
      <c r="L119" s="17">
        <f t="shared" si="65"/>
        <v>348.1777625198191</v>
      </c>
    </row>
    <row r="120" spans="1:12" ht="18" customHeight="1">
      <c r="A120" s="113" t="s">
        <v>181</v>
      </c>
      <c r="B120" s="17">
        <f aca="true" t="shared" si="66" ref="B120:L120">100*(B52/B154)</f>
        <v>82.30516032143481</v>
      </c>
      <c r="C120" s="17">
        <f t="shared" si="66"/>
        <v>99.09425303467881</v>
      </c>
      <c r="D120" s="17">
        <f t="shared" si="66"/>
        <v>99.99999999999997</v>
      </c>
      <c r="E120" s="17">
        <f t="shared" si="66"/>
        <v>116.34326611773795</v>
      </c>
      <c r="F120" s="17">
        <f t="shared" si="66"/>
        <v>117.97088435683301</v>
      </c>
      <c r="G120" s="17">
        <f t="shared" si="66"/>
        <v>137.13790213351896</v>
      </c>
      <c r="H120" s="17">
        <f t="shared" si="66"/>
        <v>165.3870694962282</v>
      </c>
      <c r="I120" s="17">
        <f t="shared" si="66"/>
        <v>177.02255731237847</v>
      </c>
      <c r="J120" s="17">
        <f t="shared" si="66"/>
        <v>194.37693387009884</v>
      </c>
      <c r="K120" s="17">
        <f t="shared" si="66"/>
        <v>202.48528525692785</v>
      </c>
      <c r="L120" s="17">
        <f t="shared" si="66"/>
        <v>217.1575284599649</v>
      </c>
    </row>
    <row r="121" spans="1:12" ht="18" customHeight="1">
      <c r="A121" s="52" t="s">
        <v>184</v>
      </c>
      <c r="B121" s="17">
        <f aca="true" t="shared" si="67" ref="B121:L121">100*(B53/B155)</f>
        <v>61.37143204994814</v>
      </c>
      <c r="C121" s="17">
        <f t="shared" si="67"/>
        <v>109.04214147447533</v>
      </c>
      <c r="D121" s="17">
        <f t="shared" si="67"/>
        <v>100</v>
      </c>
      <c r="E121" s="17">
        <f t="shared" si="67"/>
        <v>117.42618205491304</v>
      </c>
      <c r="F121" s="17">
        <f t="shared" si="67"/>
        <v>107.1248601611928</v>
      </c>
      <c r="G121" s="17">
        <f t="shared" si="67"/>
        <v>165.6646778659204</v>
      </c>
      <c r="H121" s="17">
        <f t="shared" si="67"/>
        <v>235.46923472153352</v>
      </c>
      <c r="I121" s="17">
        <f t="shared" si="67"/>
        <v>246.43805675381617</v>
      </c>
      <c r="J121" s="17">
        <f t="shared" si="67"/>
        <v>236.11319816865702</v>
      </c>
      <c r="K121" s="17">
        <f t="shared" si="67"/>
        <v>211.32916999424586</v>
      </c>
      <c r="L121" s="17">
        <f t="shared" si="67"/>
        <v>242.53048846500693</v>
      </c>
    </row>
    <row r="122" spans="1:12" ht="18" customHeight="1">
      <c r="A122" s="52" t="s">
        <v>185</v>
      </c>
      <c r="B122" s="17">
        <f aca="true" t="shared" si="68" ref="B122:L122">100*(B54/B156)</f>
        <v>89.66407135123667</v>
      </c>
      <c r="C122" s="17">
        <f t="shared" si="68"/>
        <v>103.58796571653288</v>
      </c>
      <c r="D122" s="17">
        <f t="shared" si="68"/>
        <v>99.9999999999999</v>
      </c>
      <c r="E122" s="17">
        <f t="shared" si="68"/>
        <v>109.05230717953354</v>
      </c>
      <c r="F122" s="17">
        <f t="shared" si="68"/>
        <v>118.4794995980049</v>
      </c>
      <c r="G122" s="17">
        <f t="shared" si="68"/>
        <v>126.50925498252019</v>
      </c>
      <c r="H122" s="17">
        <f t="shared" si="68"/>
        <v>157.84466703315582</v>
      </c>
      <c r="I122" s="17">
        <f t="shared" si="68"/>
        <v>172.98134508708787</v>
      </c>
      <c r="J122" s="17">
        <f t="shared" si="68"/>
        <v>161.59265077694792</v>
      </c>
      <c r="K122" s="17">
        <f t="shared" si="68"/>
        <v>146.9938474545363</v>
      </c>
      <c r="L122" s="17">
        <f t="shared" si="68"/>
        <v>148.00756951206347</v>
      </c>
    </row>
    <row r="123" spans="1:12" ht="18" customHeight="1">
      <c r="A123" s="52" t="s">
        <v>186</v>
      </c>
      <c r="B123" s="17">
        <f aca="true" t="shared" si="69" ref="B123:L123">100*(B55/B157)</f>
        <v>95.05354769825988</v>
      </c>
      <c r="C123" s="17">
        <f t="shared" si="69"/>
        <v>105.03739934728583</v>
      </c>
      <c r="D123" s="17">
        <f t="shared" si="69"/>
        <v>100.00000000000003</v>
      </c>
      <c r="E123" s="17">
        <f t="shared" si="69"/>
        <v>121.98724747185233</v>
      </c>
      <c r="F123" s="17">
        <f t="shared" si="69"/>
        <v>135.3919488610867</v>
      </c>
      <c r="G123" s="17">
        <f t="shared" si="69"/>
        <v>136.68246430648202</v>
      </c>
      <c r="H123" s="17">
        <f t="shared" si="69"/>
        <v>106.69863556210252</v>
      </c>
      <c r="I123" s="17">
        <f t="shared" si="69"/>
        <v>181.5100073696478</v>
      </c>
      <c r="J123" s="17">
        <f t="shared" si="69"/>
        <v>164.61990677212825</v>
      </c>
      <c r="K123" s="17">
        <f t="shared" si="69"/>
        <v>240.783038063433</v>
      </c>
      <c r="L123" s="17">
        <f t="shared" si="69"/>
        <v>233.86613816110392</v>
      </c>
    </row>
    <row r="124" spans="1:12" ht="18" customHeight="1">
      <c r="A124" s="52" t="s">
        <v>187</v>
      </c>
      <c r="B124" s="17">
        <f aca="true" t="shared" si="70" ref="B124:L124">100*(B56/B158)</f>
        <v>91.85963468452775</v>
      </c>
      <c r="C124" s="17">
        <f t="shared" si="70"/>
        <v>80.91614236559937</v>
      </c>
      <c r="D124" s="17">
        <f t="shared" si="70"/>
        <v>100</v>
      </c>
      <c r="E124" s="17">
        <f t="shared" si="70"/>
        <v>100.46224318697907</v>
      </c>
      <c r="F124" s="17">
        <f t="shared" si="70"/>
        <v>102.62451888956376</v>
      </c>
      <c r="G124" s="17">
        <f t="shared" si="70"/>
        <v>99.2245360480467</v>
      </c>
      <c r="H124" s="17">
        <f t="shared" si="70"/>
        <v>95.2989794769412</v>
      </c>
      <c r="I124" s="17">
        <f t="shared" si="70"/>
        <v>102.85936808307865</v>
      </c>
      <c r="J124" s="17">
        <f t="shared" si="70"/>
        <v>118.747063500992</v>
      </c>
      <c r="K124" s="17">
        <f t="shared" si="70"/>
        <v>131.1825356049477</v>
      </c>
      <c r="L124" s="17">
        <f t="shared" si="70"/>
        <v>137.7390855632755</v>
      </c>
    </row>
    <row r="125" spans="1:12" ht="18" customHeight="1">
      <c r="A125" s="52" t="s">
        <v>188</v>
      </c>
      <c r="B125" s="17">
        <f aca="true" t="shared" si="71" ref="B125:L125">100*(B57/B159)</f>
        <v>84.95256138587195</v>
      </c>
      <c r="C125" s="17">
        <f t="shared" si="71"/>
        <v>92.39391914676544</v>
      </c>
      <c r="D125" s="17">
        <f t="shared" si="71"/>
        <v>100</v>
      </c>
      <c r="E125" s="17">
        <f t="shared" si="71"/>
        <v>123.59569179998542</v>
      </c>
      <c r="F125" s="17">
        <f t="shared" si="71"/>
        <v>122.05851639904215</v>
      </c>
      <c r="G125" s="17">
        <f t="shared" si="71"/>
        <v>139.1076989067721</v>
      </c>
      <c r="H125" s="17">
        <f t="shared" si="71"/>
        <v>156.8635758147163</v>
      </c>
      <c r="I125" s="17">
        <f t="shared" si="71"/>
        <v>159.35018788364644</v>
      </c>
      <c r="J125" s="17">
        <f t="shared" si="71"/>
        <v>214.09477164862687</v>
      </c>
      <c r="K125" s="17">
        <f t="shared" si="71"/>
        <v>242.1013892415426</v>
      </c>
      <c r="L125" s="17">
        <f t="shared" si="71"/>
        <v>259.2060059845459</v>
      </c>
    </row>
    <row r="126" spans="1:12" ht="18" customHeight="1">
      <c r="A126" s="113" t="s">
        <v>36</v>
      </c>
      <c r="B126" s="17">
        <f aca="true" t="shared" si="72" ref="B126:L126">100*(B58/B160)</f>
        <v>80.59301537738179</v>
      </c>
      <c r="C126" s="17">
        <f t="shared" si="72"/>
        <v>90.35244462255827</v>
      </c>
      <c r="D126" s="17">
        <f t="shared" si="72"/>
        <v>100.00000000000003</v>
      </c>
      <c r="E126" s="17">
        <f t="shared" si="72"/>
        <v>111.51633347273106</v>
      </c>
      <c r="F126" s="17">
        <f t="shared" si="72"/>
        <v>122.57406328247686</v>
      </c>
      <c r="G126" s="17">
        <f t="shared" si="72"/>
        <v>128.5897285330923</v>
      </c>
      <c r="H126" s="17">
        <f t="shared" si="72"/>
        <v>137.9584338193782</v>
      </c>
      <c r="I126" s="17">
        <f t="shared" si="72"/>
        <v>146.75465176799173</v>
      </c>
      <c r="J126" s="17">
        <f t="shared" si="72"/>
        <v>155.0661287324945</v>
      </c>
      <c r="K126" s="17">
        <f t="shared" si="72"/>
        <v>162.0643447786416</v>
      </c>
      <c r="L126" s="17">
        <f t="shared" si="72"/>
        <v>168.95305191847757</v>
      </c>
    </row>
    <row r="127" spans="1:12" ht="18" customHeight="1">
      <c r="A127" s="52" t="s">
        <v>189</v>
      </c>
      <c r="B127" s="17">
        <f aca="true" t="shared" si="73" ref="B127:L127">100*(B59/B161)</f>
        <v>93.16824813344888</v>
      </c>
      <c r="C127" s="17">
        <f t="shared" si="73"/>
        <v>96.08817334894668</v>
      </c>
      <c r="D127" s="17">
        <f t="shared" si="73"/>
        <v>100.00000000000004</v>
      </c>
      <c r="E127" s="17">
        <f t="shared" si="73"/>
        <v>113.36642520713924</v>
      </c>
      <c r="F127" s="17">
        <f t="shared" si="73"/>
        <v>129.42648830274769</v>
      </c>
      <c r="G127" s="17">
        <f t="shared" si="73"/>
        <v>139.1190756112144</v>
      </c>
      <c r="H127" s="17">
        <f t="shared" si="73"/>
        <v>157.32718112235384</v>
      </c>
      <c r="I127" s="17">
        <f t="shared" si="73"/>
        <v>173.8486143008876</v>
      </c>
      <c r="J127" s="17">
        <f t="shared" si="73"/>
        <v>189.37492516088523</v>
      </c>
      <c r="K127" s="17">
        <f t="shared" si="73"/>
        <v>198.36109874998715</v>
      </c>
      <c r="L127" s="17">
        <f t="shared" si="73"/>
        <v>213.39248697246242</v>
      </c>
    </row>
    <row r="128" spans="1:12" ht="18" customHeight="1">
      <c r="A128" s="52" t="s">
        <v>190</v>
      </c>
      <c r="B128" s="17">
        <f aca="true" t="shared" si="74" ref="B128:L128">100*(B60/B162)</f>
        <v>86.34618231773575</v>
      </c>
      <c r="C128" s="17">
        <f t="shared" si="74"/>
        <v>89.97408589909203</v>
      </c>
      <c r="D128" s="17">
        <f t="shared" si="74"/>
        <v>100.00000000000003</v>
      </c>
      <c r="E128" s="17">
        <f t="shared" si="74"/>
        <v>122.99824584166063</v>
      </c>
      <c r="F128" s="17">
        <f t="shared" si="74"/>
        <v>135.52548975924762</v>
      </c>
      <c r="G128" s="17">
        <f t="shared" si="74"/>
        <v>133.8215318293666</v>
      </c>
      <c r="H128" s="17">
        <f t="shared" si="74"/>
        <v>137.81446178897357</v>
      </c>
      <c r="I128" s="17">
        <f t="shared" si="74"/>
        <v>132.5378723292229</v>
      </c>
      <c r="J128" s="17">
        <f t="shared" si="74"/>
        <v>129.04326259773194</v>
      </c>
      <c r="K128" s="17">
        <f t="shared" si="74"/>
        <v>132.0559854186902</v>
      </c>
      <c r="L128" s="17">
        <f t="shared" si="74"/>
        <v>137.50749250271227</v>
      </c>
    </row>
    <row r="129" spans="1:12" ht="18" customHeight="1">
      <c r="A129" s="52" t="s">
        <v>191</v>
      </c>
      <c r="B129" s="17">
        <f aca="true" t="shared" si="75" ref="B129:L129">100*(B61/B163)</f>
        <v>77.98070177347293</v>
      </c>
      <c r="C129" s="17">
        <f t="shared" si="75"/>
        <v>78.80872678325524</v>
      </c>
      <c r="D129" s="17">
        <f t="shared" si="75"/>
        <v>100</v>
      </c>
      <c r="E129" s="17">
        <f t="shared" si="75"/>
        <v>112.43140441261473</v>
      </c>
      <c r="F129" s="17">
        <f t="shared" si="75"/>
        <v>135.32397738099473</v>
      </c>
      <c r="G129" s="17">
        <f t="shared" si="75"/>
        <v>138.20081453085044</v>
      </c>
      <c r="H129" s="17">
        <f t="shared" si="75"/>
        <v>135.1242022615651</v>
      </c>
      <c r="I129" s="17">
        <f t="shared" si="75"/>
        <v>153.20479926479288</v>
      </c>
      <c r="J129" s="17">
        <f t="shared" si="75"/>
        <v>151.54824303941345</v>
      </c>
      <c r="K129" s="17">
        <f t="shared" si="75"/>
        <v>143.21538381956242</v>
      </c>
      <c r="L129" s="17">
        <f t="shared" si="75"/>
        <v>153.66277682685748</v>
      </c>
    </row>
    <row r="130" spans="1:12" ht="18" customHeight="1">
      <c r="A130" s="52" t="s">
        <v>192</v>
      </c>
      <c r="B130" s="17">
        <f aca="true" t="shared" si="76" ref="B130:L130">100*(B62/B164)</f>
        <v>94.01650413412797</v>
      </c>
      <c r="C130" s="17">
        <f t="shared" si="76"/>
        <v>100.89245311095438</v>
      </c>
      <c r="D130" s="17">
        <f t="shared" si="76"/>
        <v>100</v>
      </c>
      <c r="E130" s="17">
        <f t="shared" si="76"/>
        <v>105.00524186999264</v>
      </c>
      <c r="F130" s="17">
        <f t="shared" si="76"/>
        <v>104.74185902768403</v>
      </c>
      <c r="G130" s="17">
        <f t="shared" si="76"/>
        <v>106.20836323411844</v>
      </c>
      <c r="H130" s="17">
        <f t="shared" si="76"/>
        <v>105.72689232447988</v>
      </c>
      <c r="I130" s="17">
        <f t="shared" si="76"/>
        <v>101.06574610499797</v>
      </c>
      <c r="J130" s="17">
        <f t="shared" si="76"/>
        <v>99.57834400416154</v>
      </c>
      <c r="K130" s="17">
        <f t="shared" si="76"/>
        <v>96.49827185763225</v>
      </c>
      <c r="L130" s="17">
        <f t="shared" si="76"/>
        <v>91.64874768409966</v>
      </c>
    </row>
    <row r="131" spans="1:12" ht="18" customHeight="1">
      <c r="A131" s="52" t="s">
        <v>193</v>
      </c>
      <c r="B131" s="17">
        <f aca="true" t="shared" si="77" ref="B131:L131">100*(B63/B165)</f>
        <v>86.7067876532814</v>
      </c>
      <c r="C131" s="17">
        <f t="shared" si="77"/>
        <v>92.52714578297847</v>
      </c>
      <c r="D131" s="17">
        <f t="shared" si="77"/>
        <v>100</v>
      </c>
      <c r="E131" s="17">
        <f t="shared" si="77"/>
        <v>106.82312741798899</v>
      </c>
      <c r="F131" s="17">
        <f t="shared" si="77"/>
        <v>110.90685044055564</v>
      </c>
      <c r="G131" s="17">
        <f t="shared" si="77"/>
        <v>117.65105513139056</v>
      </c>
      <c r="H131" s="17">
        <f t="shared" si="77"/>
        <v>128.9731761197317</v>
      </c>
      <c r="I131" s="17">
        <f t="shared" si="77"/>
        <v>143.25000146902786</v>
      </c>
      <c r="J131" s="17">
        <f t="shared" si="77"/>
        <v>150.47958640879392</v>
      </c>
      <c r="K131" s="17">
        <f t="shared" si="77"/>
        <v>158.52469754277027</v>
      </c>
      <c r="L131" s="17">
        <f t="shared" si="77"/>
        <v>171.25957373751518</v>
      </c>
    </row>
    <row r="132" spans="1:12" ht="18" customHeight="1">
      <c r="A132" s="52" t="s">
        <v>194</v>
      </c>
      <c r="B132" s="17">
        <f aca="true" t="shared" si="78" ref="B132:L132">100*(B64/B166)</f>
        <v>80.43089219573204</v>
      </c>
      <c r="C132" s="17">
        <f t="shared" si="78"/>
        <v>89.58494278110763</v>
      </c>
      <c r="D132" s="17">
        <f t="shared" si="78"/>
        <v>100</v>
      </c>
      <c r="E132" s="17">
        <f t="shared" si="78"/>
        <v>105.42286793402855</v>
      </c>
      <c r="F132" s="17">
        <f t="shared" si="78"/>
        <v>115.96972215981627</v>
      </c>
      <c r="G132" s="17">
        <f t="shared" si="78"/>
        <v>120.72253533773912</v>
      </c>
      <c r="H132" s="17">
        <f t="shared" si="78"/>
        <v>132.45157468358437</v>
      </c>
      <c r="I132" s="17">
        <f t="shared" si="78"/>
        <v>148.9496888086273</v>
      </c>
      <c r="J132" s="17">
        <f t="shared" si="78"/>
        <v>149.23409882387924</v>
      </c>
      <c r="K132" s="17">
        <f t="shared" si="78"/>
        <v>161.57703248882493</v>
      </c>
      <c r="L132" s="17">
        <f t="shared" si="78"/>
        <v>156.83593174522724</v>
      </c>
    </row>
    <row r="133" spans="1:12" ht="18" customHeight="1">
      <c r="A133" s="52" t="s">
        <v>195</v>
      </c>
      <c r="B133" s="17">
        <f aca="true" t="shared" si="79" ref="B133:L133">100*(B65/B167)</f>
        <v>71.6194820122219</v>
      </c>
      <c r="C133" s="17">
        <f t="shared" si="79"/>
        <v>85.32793472243227</v>
      </c>
      <c r="D133" s="17">
        <f t="shared" si="79"/>
        <v>99.99999999999997</v>
      </c>
      <c r="E133" s="17">
        <f t="shared" si="79"/>
        <v>108.19445436211012</v>
      </c>
      <c r="F133" s="17">
        <f t="shared" si="79"/>
        <v>114.71620644105964</v>
      </c>
      <c r="G133" s="17">
        <f t="shared" si="79"/>
        <v>116.3623317363917</v>
      </c>
      <c r="H133" s="17">
        <f t="shared" si="79"/>
        <v>124.01952483418151</v>
      </c>
      <c r="I133" s="17">
        <f t="shared" si="79"/>
        <v>131.11942808396284</v>
      </c>
      <c r="J133" s="17">
        <f t="shared" si="79"/>
        <v>138.5865099393944</v>
      </c>
      <c r="K133" s="17">
        <f t="shared" si="79"/>
        <v>153.16535143772242</v>
      </c>
      <c r="L133" s="17">
        <f t="shared" si="79"/>
        <v>157.68918998532922</v>
      </c>
    </row>
    <row r="134" spans="1:12" ht="18" customHeight="1">
      <c r="A134" s="52" t="s">
        <v>196</v>
      </c>
      <c r="B134" s="17">
        <f aca="true" t="shared" si="80" ref="B134:L134">100*(B66/B168)</f>
        <v>73.16502662416518</v>
      </c>
      <c r="C134" s="17">
        <f t="shared" si="80"/>
        <v>85.86873465356713</v>
      </c>
      <c r="D134" s="17">
        <f t="shared" si="80"/>
        <v>99.99999999999996</v>
      </c>
      <c r="E134" s="17">
        <f t="shared" si="80"/>
        <v>109.18290868396167</v>
      </c>
      <c r="F134" s="17">
        <f t="shared" si="80"/>
        <v>114.51826764331369</v>
      </c>
      <c r="G134" s="17">
        <f t="shared" si="80"/>
        <v>115.271182913145</v>
      </c>
      <c r="H134" s="17">
        <f t="shared" si="80"/>
        <v>123.1088321852496</v>
      </c>
      <c r="I134" s="17">
        <f t="shared" si="80"/>
        <v>129.29608050289764</v>
      </c>
      <c r="J134" s="17">
        <f t="shared" si="80"/>
        <v>138.09896865380836</v>
      </c>
      <c r="K134" s="17">
        <f t="shared" si="80"/>
        <v>152.49505876787663</v>
      </c>
      <c r="L134" s="17">
        <f t="shared" si="80"/>
        <v>157.04180269408624</v>
      </c>
    </row>
    <row r="135" spans="1:12" ht="18" customHeight="1">
      <c r="A135" s="52" t="s">
        <v>197</v>
      </c>
      <c r="B135" s="17">
        <f aca="true" t="shared" si="81" ref="B135:L135">100*(B67/B169)</f>
        <v>62.60433498528381</v>
      </c>
      <c r="C135" s="17">
        <f t="shared" si="81"/>
        <v>84.49509227749822</v>
      </c>
      <c r="D135" s="17">
        <f t="shared" si="81"/>
        <v>99.99999999999997</v>
      </c>
      <c r="E135" s="17">
        <f t="shared" si="81"/>
        <v>111.75245386125087</v>
      </c>
      <c r="F135" s="17">
        <f t="shared" si="81"/>
        <v>123.89216398992258</v>
      </c>
      <c r="G135" s="17">
        <f t="shared" si="81"/>
        <v>138.54968746845927</v>
      </c>
      <c r="H135" s="17">
        <f t="shared" si="81"/>
        <v>149.58974184927342</v>
      </c>
      <c r="I135" s="17">
        <f t="shared" si="81"/>
        <v>164.9495855798803</v>
      </c>
      <c r="J135" s="17">
        <f t="shared" si="81"/>
        <v>188.02069725000626</v>
      </c>
      <c r="K135" s="17">
        <f t="shared" si="81"/>
        <v>191.61114222148876</v>
      </c>
      <c r="L135" s="17">
        <f t="shared" si="81"/>
        <v>205.05725644363767</v>
      </c>
    </row>
    <row r="136" spans="1:12" ht="18" customHeight="1">
      <c r="A136" s="52" t="s">
        <v>198</v>
      </c>
      <c r="B136" s="17">
        <f aca="true" t="shared" si="82" ref="B136:L136">100*(B68/B170)</f>
        <v>72.92846477533885</v>
      </c>
      <c r="C136" s="17">
        <f t="shared" si="82"/>
        <v>83.87211975787552</v>
      </c>
      <c r="D136" s="17">
        <f t="shared" si="82"/>
        <v>100</v>
      </c>
      <c r="E136" s="17">
        <f t="shared" si="82"/>
        <v>108.030486997526</v>
      </c>
      <c r="F136" s="17">
        <f t="shared" si="82"/>
        <v>117.23395595934782</v>
      </c>
      <c r="G136" s="17">
        <f t="shared" si="82"/>
        <v>127.4936035736481</v>
      </c>
      <c r="H136" s="17">
        <f t="shared" si="82"/>
        <v>128.02047038855937</v>
      </c>
      <c r="I136" s="17">
        <f t="shared" si="82"/>
        <v>130.8784644208868</v>
      </c>
      <c r="J136" s="17">
        <f t="shared" si="82"/>
        <v>147.86481634414545</v>
      </c>
      <c r="K136" s="17">
        <f t="shared" si="82"/>
        <v>161.91350947240605</v>
      </c>
      <c r="L136" s="17">
        <f t="shared" si="82"/>
        <v>161.9465534529432</v>
      </c>
    </row>
    <row r="137" spans="1:12" ht="18" customHeight="1">
      <c r="A137" s="104" t="s">
        <v>242</v>
      </c>
      <c r="B137" s="17">
        <f aca="true" t="shared" si="83" ref="B137:L137">100*(B69/B171)</f>
        <v>92.2429217766429</v>
      </c>
      <c r="C137" s="17">
        <f t="shared" si="83"/>
        <v>109.92197796612126</v>
      </c>
      <c r="D137" s="17">
        <f t="shared" si="83"/>
        <v>100</v>
      </c>
      <c r="E137" s="17">
        <f t="shared" si="83"/>
        <v>115.03245204844524</v>
      </c>
      <c r="F137" s="17">
        <f t="shared" si="83"/>
        <v>133.51214279122553</v>
      </c>
      <c r="G137" s="17">
        <f t="shared" si="83"/>
        <v>143.2102533412442</v>
      </c>
      <c r="H137" s="17">
        <f t="shared" si="83"/>
        <v>151.7103951507553</v>
      </c>
      <c r="I137" s="17">
        <f t="shared" si="83"/>
        <v>152.54879755985345</v>
      </c>
      <c r="J137" s="17">
        <f t="shared" si="83"/>
        <v>155.5187018612483</v>
      </c>
      <c r="K137" s="17">
        <f t="shared" si="83"/>
        <v>162.40823703581393</v>
      </c>
      <c r="L137" s="17">
        <f t="shared" si="83"/>
        <v>171.7820125413506</v>
      </c>
    </row>
    <row r="138" spans="1:12" ht="18" customHeight="1">
      <c r="A138" s="52" t="s">
        <v>199</v>
      </c>
      <c r="B138" s="17">
        <f aca="true" t="shared" si="84" ref="B138:L138">100*(B70/B172)</f>
        <v>71.56005274520342</v>
      </c>
      <c r="C138" s="17">
        <f t="shared" si="84"/>
        <v>85.24813643258115</v>
      </c>
      <c r="D138" s="17">
        <f t="shared" si="84"/>
        <v>99.99999999999999</v>
      </c>
      <c r="E138" s="17">
        <f t="shared" si="84"/>
        <v>108.37244328144197</v>
      </c>
      <c r="F138" s="17">
        <f t="shared" si="84"/>
        <v>114.54101285087359</v>
      </c>
      <c r="G138" s="17">
        <f t="shared" si="84"/>
        <v>116.55526246485014</v>
      </c>
      <c r="H138" s="17">
        <f t="shared" si="84"/>
        <v>124.17222448368396</v>
      </c>
      <c r="I138" s="17">
        <f t="shared" si="84"/>
        <v>131.33454410144623</v>
      </c>
      <c r="J138" s="17">
        <f t="shared" si="84"/>
        <v>138.80304057818068</v>
      </c>
      <c r="K138" s="17">
        <f t="shared" si="84"/>
        <v>154.17797310735654</v>
      </c>
      <c r="L138" s="17">
        <f t="shared" si="84"/>
        <v>157.96066281362172</v>
      </c>
    </row>
    <row r="139" spans="1:12" ht="18" customHeight="1">
      <c r="A139" s="52" t="s">
        <v>200</v>
      </c>
      <c r="B139" s="17">
        <f aca="true" t="shared" si="85" ref="B139:L139">100*(B71/B173)</f>
        <v>84.62734470882258</v>
      </c>
      <c r="C139" s="17">
        <f t="shared" si="85"/>
        <v>91.54440869598768</v>
      </c>
      <c r="D139" s="17">
        <f t="shared" si="85"/>
        <v>100.00000000000003</v>
      </c>
      <c r="E139" s="17">
        <f t="shared" si="85"/>
        <v>109.29635336512548</v>
      </c>
      <c r="F139" s="17">
        <f t="shared" si="85"/>
        <v>120.74483069438654</v>
      </c>
      <c r="G139" s="17">
        <f t="shared" si="85"/>
        <v>121.29232138866897</v>
      </c>
      <c r="H139" s="17">
        <f t="shared" si="85"/>
        <v>126.65718088446427</v>
      </c>
      <c r="I139" s="17">
        <f t="shared" si="85"/>
        <v>138.53890013890418</v>
      </c>
      <c r="J139" s="17">
        <f t="shared" si="85"/>
        <v>146.92783857384416</v>
      </c>
      <c r="K139" s="17">
        <f t="shared" si="85"/>
        <v>159.70169930801336</v>
      </c>
      <c r="L139" s="17">
        <f t="shared" si="85"/>
        <v>166.50901490598065</v>
      </c>
    </row>
    <row r="140" spans="1:12" ht="18" customHeight="1">
      <c r="A140" s="52" t="s">
        <v>201</v>
      </c>
      <c r="B140" s="17">
        <f aca="true" t="shared" si="86" ref="B140:L140">100*(B72/B174)</f>
        <v>93.27016327860623</v>
      </c>
      <c r="C140" s="17">
        <f t="shared" si="86"/>
        <v>95.1888904350215</v>
      </c>
      <c r="D140" s="17">
        <f t="shared" si="86"/>
        <v>100</v>
      </c>
      <c r="E140" s="17">
        <f t="shared" si="86"/>
        <v>109.50014497625689</v>
      </c>
      <c r="F140" s="17">
        <f t="shared" si="86"/>
        <v>114.42239054704963</v>
      </c>
      <c r="G140" s="17">
        <f t="shared" si="86"/>
        <v>120.26284793734084</v>
      </c>
      <c r="H140" s="17">
        <f t="shared" si="86"/>
        <v>124.38944078040011</v>
      </c>
      <c r="I140" s="17">
        <f t="shared" si="86"/>
        <v>131.78652640508705</v>
      </c>
      <c r="J140" s="17">
        <f t="shared" si="86"/>
        <v>136.0366697558025</v>
      </c>
      <c r="K140" s="17">
        <f t="shared" si="86"/>
        <v>149.02968230438026</v>
      </c>
      <c r="L140" s="17">
        <f t="shared" si="86"/>
        <v>154.44353084771117</v>
      </c>
    </row>
    <row r="141" spans="1:12" ht="18" customHeight="1">
      <c r="A141" s="44" t="s">
        <v>182</v>
      </c>
      <c r="B141" s="112">
        <f aca="true" t="shared" si="87" ref="B141:L141">100*(B73/B175)</f>
        <v>78.01369494175115</v>
      </c>
      <c r="C141" s="112">
        <f t="shared" si="87"/>
        <v>106.59998719339652</v>
      </c>
      <c r="D141" s="112">
        <f t="shared" si="87"/>
        <v>100</v>
      </c>
      <c r="E141" s="112">
        <f t="shared" si="87"/>
        <v>81.73776932253776</v>
      </c>
      <c r="F141" s="112">
        <f t="shared" si="87"/>
        <v>77.1711795904463</v>
      </c>
      <c r="G141" s="112">
        <f t="shared" si="87"/>
        <v>82.16373588059611</v>
      </c>
      <c r="H141" s="112">
        <f t="shared" si="87"/>
        <v>99.40242966964196</v>
      </c>
      <c r="I141" s="112">
        <f t="shared" si="87"/>
        <v>112.34619143555275</v>
      </c>
      <c r="J141" s="112">
        <f t="shared" si="87"/>
        <v>152.51295278576427</v>
      </c>
      <c r="K141" s="112">
        <f t="shared" si="87"/>
        <v>132.52920339793747</v>
      </c>
      <c r="L141" s="112">
        <f t="shared" si="87"/>
        <v>148.99977067816175</v>
      </c>
    </row>
    <row r="142" spans="1:12" ht="18" customHeight="1">
      <c r="A142" s="101" t="s">
        <v>202</v>
      </c>
      <c r="B142" s="17">
        <f aca="true" t="shared" si="88" ref="B142:L142">100*(B74/B176)</f>
        <v>80.72633457599792</v>
      </c>
      <c r="C142" s="17">
        <f t="shared" si="88"/>
        <v>93.80615733323474</v>
      </c>
      <c r="D142" s="17">
        <f t="shared" si="88"/>
        <v>100</v>
      </c>
      <c r="E142" s="17">
        <f t="shared" si="88"/>
        <v>116.09651830268449</v>
      </c>
      <c r="F142" s="17">
        <f t="shared" si="88"/>
        <v>127.57289109088752</v>
      </c>
      <c r="G142" s="17">
        <f t="shared" si="88"/>
        <v>139.3325820685004</v>
      </c>
      <c r="H142" s="17">
        <f t="shared" si="88"/>
        <v>156.28488602019613</v>
      </c>
      <c r="I142" s="17">
        <f t="shared" si="88"/>
        <v>172.23940412768002</v>
      </c>
      <c r="J142" s="17">
        <f t="shared" si="88"/>
        <v>186.33912852857642</v>
      </c>
      <c r="K142" s="17">
        <f t="shared" si="88"/>
        <v>192.1074368029887</v>
      </c>
      <c r="L142" s="17">
        <f t="shared" si="88"/>
        <v>205.72103669031807</v>
      </c>
    </row>
    <row r="143" spans="1:12" ht="18" customHeight="1">
      <c r="A143" s="44" t="s">
        <v>40</v>
      </c>
      <c r="B143" s="112">
        <f aca="true" t="shared" si="89" ref="B143:L143">100*(B75/B177)</f>
        <v>86.36509488959075</v>
      </c>
      <c r="C143" s="112">
        <f t="shared" si="89"/>
        <v>104.29855164353019</v>
      </c>
      <c r="D143" s="112">
        <f t="shared" si="89"/>
        <v>100</v>
      </c>
      <c r="E143" s="112">
        <f t="shared" si="89"/>
        <v>113.75745510161299</v>
      </c>
      <c r="F143" s="112">
        <f t="shared" si="89"/>
        <v>115.19354379907669</v>
      </c>
      <c r="G143" s="112">
        <f t="shared" si="89"/>
        <v>125.98374018252778</v>
      </c>
      <c r="H143" s="112">
        <f t="shared" si="89"/>
        <v>130.16426666574307</v>
      </c>
      <c r="I143" s="112">
        <f t="shared" si="89"/>
        <v>153.85467217668105</v>
      </c>
      <c r="J143" s="112">
        <f t="shared" si="89"/>
        <v>155.92082609432174</v>
      </c>
      <c r="K143" s="112">
        <f t="shared" si="89"/>
        <v>208.58799992038556</v>
      </c>
      <c r="L143" s="112">
        <f t="shared" si="89"/>
        <v>209.82026701265895</v>
      </c>
    </row>
    <row r="144" spans="1:12" ht="18" customHeight="1">
      <c r="A144" s="101" t="s">
        <v>203</v>
      </c>
      <c r="B144" s="17">
        <f aca="true" t="shared" si="90" ref="B144:L144">100*(B76/B178)</f>
        <v>81.04754312631167</v>
      </c>
      <c r="C144" s="17">
        <f t="shared" si="90"/>
        <v>94.39707158061006</v>
      </c>
      <c r="D144" s="17">
        <f t="shared" si="90"/>
        <v>100</v>
      </c>
      <c r="E144" s="17">
        <f t="shared" si="90"/>
        <v>115.93844676923482</v>
      </c>
      <c r="F144" s="17">
        <f t="shared" si="90"/>
        <v>126.67779222277143</v>
      </c>
      <c r="G144" s="17">
        <f t="shared" si="90"/>
        <v>138.39090865791147</v>
      </c>
      <c r="H144" s="17">
        <f t="shared" si="90"/>
        <v>154.37000134235944</v>
      </c>
      <c r="I144" s="17">
        <f t="shared" si="90"/>
        <v>170.952329303158</v>
      </c>
      <c r="J144" s="17">
        <f t="shared" si="90"/>
        <v>184.07155830079307</v>
      </c>
      <c r="K144" s="17">
        <f t="shared" si="90"/>
        <v>193.34411314795682</v>
      </c>
      <c r="L144" s="17">
        <f t="shared" si="90"/>
        <v>206.0363138056742</v>
      </c>
    </row>
    <row r="145" spans="1:12" ht="18" customHeight="1">
      <c r="A145" s="10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47"/>
    </row>
    <row r="146" spans="1:12" ht="18" customHeight="1">
      <c r="A146" s="143" t="s">
        <v>244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</row>
    <row r="147" spans="1:12" ht="18" customHeight="1">
      <c r="A147" s="48"/>
      <c r="B147" s="50"/>
      <c r="C147" s="49"/>
      <c r="D147" s="49"/>
      <c r="E147" s="49"/>
      <c r="F147" s="50"/>
      <c r="G147" s="48"/>
      <c r="L147" s="12" t="s">
        <v>42</v>
      </c>
    </row>
    <row r="148" spans="1:12" ht="18" customHeight="1">
      <c r="A148" s="24" t="s">
        <v>32</v>
      </c>
      <c r="B148" s="25">
        <v>2005</v>
      </c>
      <c r="C148" s="25">
        <v>2006</v>
      </c>
      <c r="D148" s="25">
        <v>2007</v>
      </c>
      <c r="E148" s="25">
        <v>2008</v>
      </c>
      <c r="F148" s="25">
        <v>2009</v>
      </c>
      <c r="G148" s="25">
        <v>2010</v>
      </c>
      <c r="H148" s="25">
        <v>2011</v>
      </c>
      <c r="I148" s="25">
        <v>2012</v>
      </c>
      <c r="J148" s="25">
        <v>2013</v>
      </c>
      <c r="K148" s="25">
        <v>2014</v>
      </c>
      <c r="L148" s="25">
        <v>2015</v>
      </c>
    </row>
    <row r="149" spans="1:12" ht="18" customHeight="1">
      <c r="A149" s="106" t="s">
        <v>183</v>
      </c>
      <c r="B149" s="8">
        <f>SUM(B150:B153)</f>
        <v>6854440.888589126</v>
      </c>
      <c r="C149" s="8">
        <f aca="true" t="shared" si="91" ref="C149:L149">SUM(C150:C153)</f>
        <v>7015536.580213301</v>
      </c>
      <c r="D149" s="8">
        <f t="shared" si="91"/>
        <v>7181356.646607314</v>
      </c>
      <c r="E149" s="8">
        <f t="shared" si="91"/>
        <v>7720033.321405119</v>
      </c>
      <c r="F149" s="8">
        <f t="shared" si="91"/>
        <v>8113750.343425717</v>
      </c>
      <c r="G149" s="8">
        <f t="shared" si="91"/>
        <v>8332436.006331276</v>
      </c>
      <c r="H149" s="8">
        <f t="shared" si="91"/>
        <v>8621829.372154199</v>
      </c>
      <c r="I149" s="8">
        <f t="shared" si="91"/>
        <v>8901917.202910198</v>
      </c>
      <c r="J149" s="8">
        <f t="shared" si="91"/>
        <v>9186730.557632312</v>
      </c>
      <c r="K149" s="8">
        <f t="shared" si="91"/>
        <v>9497468.224964641</v>
      </c>
      <c r="L149" s="8">
        <f t="shared" si="91"/>
        <v>9719965.382262468</v>
      </c>
    </row>
    <row r="150" spans="1:12" ht="18" customHeight="1">
      <c r="A150" s="105" t="s">
        <v>33</v>
      </c>
      <c r="B150" s="27">
        <v>3711310.7852966767</v>
      </c>
      <c r="C150" s="27">
        <v>3659018.0039855517</v>
      </c>
      <c r="D150" s="27">
        <v>3603539.4514947836</v>
      </c>
      <c r="E150" s="27">
        <v>3884783.5292898817</v>
      </c>
      <c r="F150" s="27">
        <v>4098750.4309780234</v>
      </c>
      <c r="G150" s="27">
        <v>4248442.893685867</v>
      </c>
      <c r="H150" s="27">
        <v>4454218.841103668</v>
      </c>
      <c r="I150" s="27">
        <v>4640786.6731921565</v>
      </c>
      <c r="J150" s="27">
        <v>4801783.207954391</v>
      </c>
      <c r="K150" s="27">
        <v>4993854.536272567</v>
      </c>
      <c r="L150" s="27">
        <v>5106026.9363142485</v>
      </c>
    </row>
    <row r="151" spans="1:12" ht="18" customHeight="1">
      <c r="A151" s="105" t="s">
        <v>34</v>
      </c>
      <c r="B151" s="27">
        <v>2171293.629207537</v>
      </c>
      <c r="C151" s="27">
        <v>2331618.318431563</v>
      </c>
      <c r="D151" s="27">
        <v>2513283.932964297</v>
      </c>
      <c r="E151" s="27">
        <v>2715826.190665666</v>
      </c>
      <c r="F151" s="27">
        <v>2859665.1959564984</v>
      </c>
      <c r="G151" s="27">
        <v>2900641.8699785927</v>
      </c>
      <c r="H151" s="27">
        <v>2948017.17116958</v>
      </c>
      <c r="I151" s="27">
        <v>3001943.9555851407</v>
      </c>
      <c r="J151" s="27">
        <v>3062481.140520511</v>
      </c>
      <c r="K151" s="27">
        <v>3129647.232258441</v>
      </c>
      <c r="L151" s="27">
        <v>3204928.4691229677</v>
      </c>
    </row>
    <row r="152" spans="1:12" ht="18" customHeight="1">
      <c r="A152" s="105" t="s">
        <v>180</v>
      </c>
      <c r="B152" s="27">
        <v>562379.531078035</v>
      </c>
      <c r="C152" s="27">
        <v>603803.9345761155</v>
      </c>
      <c r="D152" s="27">
        <v>639761.6765286322</v>
      </c>
      <c r="E152" s="27">
        <v>663868.5639112508</v>
      </c>
      <c r="F152" s="27">
        <v>697691.6213351878</v>
      </c>
      <c r="G152" s="27">
        <v>721555.0643387735</v>
      </c>
      <c r="H152" s="27">
        <v>745683.674719397</v>
      </c>
      <c r="I152" s="27">
        <v>771589.5907011864</v>
      </c>
      <c r="J152" s="27">
        <v>808231.3306546782</v>
      </c>
      <c r="K152" s="27">
        <v>849445.3924351654</v>
      </c>
      <c r="L152" s="27">
        <v>871447.864168799</v>
      </c>
    </row>
    <row r="153" spans="1:89" ht="18" customHeight="1">
      <c r="A153" s="105" t="s">
        <v>35</v>
      </c>
      <c r="B153" s="27">
        <v>409456.94300687796</v>
      </c>
      <c r="C153" s="27">
        <v>421096.3232200705</v>
      </c>
      <c r="D153" s="27">
        <v>424771.5856196013</v>
      </c>
      <c r="E153" s="27">
        <v>455555.03753832035</v>
      </c>
      <c r="F153" s="27">
        <v>457643.09515600756</v>
      </c>
      <c r="G153" s="27">
        <v>461796.17832804256</v>
      </c>
      <c r="H153" s="27">
        <v>473909.68516155286</v>
      </c>
      <c r="I153" s="27">
        <v>487596.98343171284</v>
      </c>
      <c r="J153" s="27">
        <v>514234.8785027331</v>
      </c>
      <c r="K153" s="27">
        <v>524521.0639984678</v>
      </c>
      <c r="L153" s="27">
        <v>537562.1126564544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12" ht="18" customHeight="1">
      <c r="A154" s="113" t="s">
        <v>181</v>
      </c>
      <c r="B154" s="8">
        <f>SUM(B155:B159)</f>
        <v>4585546.063762207</v>
      </c>
      <c r="C154" s="8">
        <f aca="true" t="shared" si="92" ref="C154:L154">SUM(C155:C159)</f>
        <v>4869212.933879618</v>
      </c>
      <c r="D154" s="8">
        <f t="shared" si="92"/>
        <v>5406037.613839259</v>
      </c>
      <c r="E154" s="8">
        <f t="shared" si="92"/>
        <v>5759170.887796985</v>
      </c>
      <c r="F154" s="8">
        <f t="shared" si="92"/>
        <v>5949362.61820559</v>
      </c>
      <c r="G154" s="8">
        <f t="shared" si="92"/>
        <v>6489910.396429449</v>
      </c>
      <c r="H154" s="8">
        <f t="shared" si="92"/>
        <v>7271804.34551743</v>
      </c>
      <c r="I154" s="8">
        <f t="shared" si="92"/>
        <v>7566056.891040649</v>
      </c>
      <c r="J154" s="8">
        <f t="shared" si="92"/>
        <v>8287309.054939365</v>
      </c>
      <c r="K154" s="8">
        <f t="shared" si="92"/>
        <v>9144463.872946825</v>
      </c>
      <c r="L154" s="8">
        <f t="shared" si="92"/>
        <v>10174155.660571497</v>
      </c>
    </row>
    <row r="155" spans="1:12" ht="18" customHeight="1">
      <c r="A155" s="52" t="s">
        <v>184</v>
      </c>
      <c r="B155" s="27">
        <v>991891.1243304962</v>
      </c>
      <c r="C155" s="27">
        <v>856307.1183557222</v>
      </c>
      <c r="D155" s="27">
        <v>935411.8871249296</v>
      </c>
      <c r="E155" s="27">
        <v>843948.6844593451</v>
      </c>
      <c r="F155" s="27">
        <v>1001652.6012013877</v>
      </c>
      <c r="G155" s="27">
        <v>1074285.1185461956</v>
      </c>
      <c r="H155" s="27">
        <v>1141798.2301484323</v>
      </c>
      <c r="I155" s="27">
        <v>1217822.9600140383</v>
      </c>
      <c r="J155" s="27">
        <v>1264844.833081273</v>
      </c>
      <c r="K155" s="27">
        <v>1383349.161918394</v>
      </c>
      <c r="L155" s="27">
        <v>1508923.3073981144</v>
      </c>
    </row>
    <row r="156" spans="1:12" ht="18" customHeight="1">
      <c r="A156" s="52" t="s">
        <v>185</v>
      </c>
      <c r="B156" s="27">
        <v>1554874.2770014815</v>
      </c>
      <c r="C156" s="27">
        <v>1686027.2406224217</v>
      </c>
      <c r="D156" s="27">
        <v>1880031.921199035</v>
      </c>
      <c r="E156" s="27">
        <v>2094035.3977279672</v>
      </c>
      <c r="F156" s="27">
        <v>2192207.2163907746</v>
      </c>
      <c r="G156" s="27">
        <v>2388391.0298708323</v>
      </c>
      <c r="H156" s="27">
        <v>2554119.3292708416</v>
      </c>
      <c r="I156" s="27">
        <v>2659199.521026261</v>
      </c>
      <c r="J156" s="27">
        <v>2831399.8616866916</v>
      </c>
      <c r="K156" s="27">
        <v>3024322.655011544</v>
      </c>
      <c r="L156" s="27">
        <v>3222076.7084599193</v>
      </c>
    </row>
    <row r="157" spans="1:12" ht="18" customHeight="1">
      <c r="A157" s="52" t="s">
        <v>186</v>
      </c>
      <c r="B157" s="27">
        <v>214651.3594271022</v>
      </c>
      <c r="C157" s="27">
        <v>195941.56348287157</v>
      </c>
      <c r="D157" s="27">
        <v>232622.25761181337</v>
      </c>
      <c r="E157" s="27">
        <v>251360.65985662665</v>
      </c>
      <c r="F157" s="27">
        <v>262099.54699187938</v>
      </c>
      <c r="G157" s="27">
        <v>297237.75093667454</v>
      </c>
      <c r="H157" s="27">
        <v>284393.61640384153</v>
      </c>
      <c r="I157" s="27">
        <v>293803.5696619753</v>
      </c>
      <c r="J157" s="27">
        <v>332080.0535323527</v>
      </c>
      <c r="K157" s="27">
        <v>363109.5200022127</v>
      </c>
      <c r="L157" s="27">
        <v>384271.40904299903</v>
      </c>
    </row>
    <row r="158" spans="1:89" s="4" customFormat="1" ht="18" customHeight="1">
      <c r="A158" s="52" t="s">
        <v>187</v>
      </c>
      <c r="B158" s="27">
        <v>254252.0094023329</v>
      </c>
      <c r="C158" s="27">
        <v>259761.94200934505</v>
      </c>
      <c r="D158" s="27">
        <v>240897.85171029414</v>
      </c>
      <c r="E158" s="27">
        <v>246506.58411262045</v>
      </c>
      <c r="F158" s="27">
        <v>257754.98837525002</v>
      </c>
      <c r="G158" s="27">
        <v>263336.43966630707</v>
      </c>
      <c r="H158" s="27">
        <v>260049.76966110687</v>
      </c>
      <c r="I158" s="27">
        <v>267407.2456253506</v>
      </c>
      <c r="J158" s="27">
        <v>274506.8081836909</v>
      </c>
      <c r="K158" s="27">
        <v>284755.09600199095</v>
      </c>
      <c r="L158" s="27">
        <v>285002.69512296584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</row>
    <row r="159" spans="1:35" ht="18" customHeight="1">
      <c r="A159" s="52" t="s">
        <v>188</v>
      </c>
      <c r="B159" s="27">
        <v>1569877.293600793</v>
      </c>
      <c r="C159" s="27">
        <v>1871175.0694092573</v>
      </c>
      <c r="D159" s="27">
        <v>2117073.6961931875</v>
      </c>
      <c r="E159" s="27">
        <v>2323319.5616404256</v>
      </c>
      <c r="F159" s="27">
        <v>2235648.2652462977</v>
      </c>
      <c r="G159" s="27">
        <v>2466660.05740944</v>
      </c>
      <c r="H159" s="27">
        <v>3031443.400033208</v>
      </c>
      <c r="I159" s="27">
        <v>3127823.594713024</v>
      </c>
      <c r="J159" s="27">
        <v>3584477.4984553563</v>
      </c>
      <c r="K159" s="27">
        <v>4088927.440012682</v>
      </c>
      <c r="L159" s="27">
        <v>4773881.5405474985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89" s="4" customFormat="1" ht="18" customHeight="1">
      <c r="A160" s="113" t="s">
        <v>36</v>
      </c>
      <c r="B160" s="8">
        <f>SUM(B161:B174)</f>
        <v>11039122.358290683</v>
      </c>
      <c r="C160" s="8">
        <f aca="true" t="shared" si="93" ref="C160:L160">SUM(C161:C174)</f>
        <v>11702982.028811557</v>
      </c>
      <c r="D160" s="8">
        <f t="shared" si="93"/>
        <v>12692495.577093113</v>
      </c>
      <c r="E160" s="8">
        <f t="shared" si="93"/>
        <v>13225206.35333144</v>
      </c>
      <c r="F160" s="8">
        <f t="shared" si="93"/>
        <v>13989390.694886709</v>
      </c>
      <c r="G160" s="8">
        <f t="shared" si="93"/>
        <v>15076524.916738687</v>
      </c>
      <c r="H160" s="8">
        <f t="shared" si="93"/>
        <v>16341277.71839203</v>
      </c>
      <c r="I160" s="8">
        <f t="shared" si="93"/>
        <v>17520835.124192055</v>
      </c>
      <c r="J160" s="8">
        <f t="shared" si="93"/>
        <v>18767585.418098226</v>
      </c>
      <c r="K160" s="8">
        <f t="shared" si="93"/>
        <v>20119051.335951466</v>
      </c>
      <c r="L160" s="8">
        <f t="shared" si="93"/>
        <v>21511358.052026387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</row>
    <row r="161" spans="1:12" ht="18" customHeight="1">
      <c r="A161" s="52" t="s">
        <v>189</v>
      </c>
      <c r="B161" s="27">
        <v>2140836.827474834</v>
      </c>
      <c r="C161" s="27">
        <v>2343062.360748528</v>
      </c>
      <c r="D161" s="27">
        <v>2645346.716716534</v>
      </c>
      <c r="E161" s="27">
        <v>2817145.544613765</v>
      </c>
      <c r="F161" s="27">
        <v>2893443.9593680045</v>
      </c>
      <c r="G161" s="27">
        <v>3181782.801034059</v>
      </c>
      <c r="H161" s="27">
        <v>3541264.894945613</v>
      </c>
      <c r="I161" s="27">
        <v>3675197.0695306077</v>
      </c>
      <c r="J161" s="27">
        <v>3839851.5216027703</v>
      </c>
      <c r="K161" s="27">
        <v>4223836.673763048</v>
      </c>
      <c r="L161" s="27">
        <v>4552421.918160413</v>
      </c>
    </row>
    <row r="162" spans="1:12" ht="18" customHeight="1">
      <c r="A162" s="52" t="s">
        <v>190</v>
      </c>
      <c r="B162" s="27">
        <v>1412912.9592578681</v>
      </c>
      <c r="C162" s="27">
        <v>1541551.1751256331</v>
      </c>
      <c r="D162" s="27">
        <v>1572853.6242617252</v>
      </c>
      <c r="E162" s="27">
        <v>1601241.734113853</v>
      </c>
      <c r="F162" s="27">
        <v>1712475.2788140327</v>
      </c>
      <c r="G162" s="27">
        <v>1896112.4106944602</v>
      </c>
      <c r="H162" s="27">
        <v>1980177.0703900917</v>
      </c>
      <c r="I162" s="27">
        <v>2062518.266084406</v>
      </c>
      <c r="J162" s="27">
        <v>2314221.428862203</v>
      </c>
      <c r="K162" s="27">
        <v>2603499.334699495</v>
      </c>
      <c r="L162" s="27">
        <v>2810378.2523932476</v>
      </c>
    </row>
    <row r="163" spans="1:12" ht="18" customHeight="1">
      <c r="A163" s="52" t="s">
        <v>191</v>
      </c>
      <c r="B163" s="27">
        <v>445820.7544398727</v>
      </c>
      <c r="C163" s="27">
        <v>461199.12884968286</v>
      </c>
      <c r="D163" s="27">
        <v>481997.29533795465</v>
      </c>
      <c r="E163" s="27">
        <v>497897.2414261326</v>
      </c>
      <c r="F163" s="27">
        <v>502992.1894302692</v>
      </c>
      <c r="G163" s="27">
        <v>521539.97158963094</v>
      </c>
      <c r="H163" s="27">
        <v>543172.7963331244</v>
      </c>
      <c r="I163" s="27">
        <v>579597.881051868</v>
      </c>
      <c r="J163" s="27">
        <v>595724.3459119521</v>
      </c>
      <c r="K163" s="27">
        <v>609111.0401222364</v>
      </c>
      <c r="L163" s="27">
        <v>622966.4600322077</v>
      </c>
    </row>
    <row r="164" spans="1:12" ht="18" customHeight="1">
      <c r="A164" s="52" t="s">
        <v>192</v>
      </c>
      <c r="B164" s="27">
        <v>499923.05749093357</v>
      </c>
      <c r="C164" s="27">
        <v>522574.82210234273</v>
      </c>
      <c r="D164" s="27">
        <v>615065.8489687336</v>
      </c>
      <c r="E164" s="27">
        <v>688106.1382081124</v>
      </c>
      <c r="F164" s="27">
        <v>871411.2731782891</v>
      </c>
      <c r="G164" s="27">
        <v>1084423.3761057518</v>
      </c>
      <c r="H164" s="27">
        <v>1177462.034494375</v>
      </c>
      <c r="I164" s="27">
        <v>1439325.7399417178</v>
      </c>
      <c r="J164" s="27">
        <v>1631262.5448345705</v>
      </c>
      <c r="K164" s="27">
        <v>1762115.7794657636</v>
      </c>
      <c r="L164" s="27">
        <v>1974819.0813481743</v>
      </c>
    </row>
    <row r="165" spans="1:12" ht="18" customHeight="1">
      <c r="A165" s="52" t="s">
        <v>193</v>
      </c>
      <c r="B165" s="27">
        <v>521422.7991325434</v>
      </c>
      <c r="C165" s="27">
        <v>621070.7469475043</v>
      </c>
      <c r="D165" s="27">
        <v>756074.8048975915</v>
      </c>
      <c r="E165" s="27">
        <v>898007.1449635131</v>
      </c>
      <c r="F165" s="27">
        <v>1062921.3283258</v>
      </c>
      <c r="G165" s="27">
        <v>1197164.3916361993</v>
      </c>
      <c r="H165" s="27">
        <v>1374536.5018792348</v>
      </c>
      <c r="I165" s="27">
        <v>1445139.6327501205</v>
      </c>
      <c r="J165" s="27">
        <v>1534231.4820083363</v>
      </c>
      <c r="K165" s="27">
        <v>1699699.9657169282</v>
      </c>
      <c r="L165" s="27">
        <v>1900296.6851969438</v>
      </c>
    </row>
    <row r="166" spans="1:12" ht="18" customHeight="1">
      <c r="A166" s="52" t="s">
        <v>194</v>
      </c>
      <c r="B166" s="27">
        <v>1552217.9963076808</v>
      </c>
      <c r="C166" s="27">
        <v>1575882.6551675927</v>
      </c>
      <c r="D166" s="27">
        <v>1601266.2429873152</v>
      </c>
      <c r="E166" s="27">
        <v>1628117.21291431</v>
      </c>
      <c r="F166" s="27">
        <v>1656749.7785073104</v>
      </c>
      <c r="G166" s="27">
        <v>1687263.8732478241</v>
      </c>
      <c r="H166" s="27">
        <v>1719706.0592652264</v>
      </c>
      <c r="I166" s="27">
        <v>1754125.5607258636</v>
      </c>
      <c r="J166" s="27">
        <v>1790574.3394254053</v>
      </c>
      <c r="K166" s="27">
        <v>1829107.1743583975</v>
      </c>
      <c r="L166" s="27">
        <v>1869781.7453902042</v>
      </c>
    </row>
    <row r="167" spans="1:12" ht="18" customHeight="1">
      <c r="A167" s="52" t="s">
        <v>195</v>
      </c>
      <c r="B167" s="27">
        <v>255206.9248822823</v>
      </c>
      <c r="C167" s="27">
        <v>284160.9370157817</v>
      </c>
      <c r="D167" s="27">
        <v>318676.5740396009</v>
      </c>
      <c r="E167" s="27">
        <v>416091.11136799096</v>
      </c>
      <c r="F167" s="27">
        <v>481736.6385833214</v>
      </c>
      <c r="G167" s="27">
        <v>625809.5684909492</v>
      </c>
      <c r="H167" s="27">
        <v>655946.8705848051</v>
      </c>
      <c r="I167" s="27">
        <v>617853.4755557873</v>
      </c>
      <c r="J167" s="27">
        <v>651358.4139753629</v>
      </c>
      <c r="K167" s="27">
        <v>654929.9157208884</v>
      </c>
      <c r="L167" s="27">
        <v>699555.5775816094</v>
      </c>
    </row>
    <row r="168" spans="1:12" ht="18" customHeight="1">
      <c r="A168" s="52" t="s">
        <v>196</v>
      </c>
      <c r="B168" s="27">
        <v>738085.0118853303</v>
      </c>
      <c r="C168" s="27">
        <v>777070.2982370917</v>
      </c>
      <c r="D168" s="27">
        <v>793109.7534905465</v>
      </c>
      <c r="E168" s="27">
        <v>778586.3986794793</v>
      </c>
      <c r="F168" s="27">
        <v>781579.4785238933</v>
      </c>
      <c r="G168" s="27">
        <v>849168.0687246673</v>
      </c>
      <c r="H168" s="27">
        <v>892397.1621287307</v>
      </c>
      <c r="I168" s="27">
        <v>1104371.6855108382</v>
      </c>
      <c r="J168" s="27">
        <v>1239494.9240595205</v>
      </c>
      <c r="K168" s="27">
        <v>1313617.9201920258</v>
      </c>
      <c r="L168" s="27">
        <v>1375561.5048924538</v>
      </c>
    </row>
    <row r="169" spans="1:12" ht="18" customHeight="1">
      <c r="A169" s="52" t="s">
        <v>197</v>
      </c>
      <c r="B169" s="27">
        <v>2004798.8714065596</v>
      </c>
      <c r="C169" s="27">
        <v>1998309.4817219859</v>
      </c>
      <c r="D169" s="27">
        <v>2179163.9822293893</v>
      </c>
      <c r="E169" s="27">
        <v>2042643.4309515727</v>
      </c>
      <c r="F169" s="27">
        <v>2027531.6563318006</v>
      </c>
      <c r="G169" s="27">
        <v>1926208.6495918948</v>
      </c>
      <c r="H169" s="27">
        <v>2231564.476769778</v>
      </c>
      <c r="I169" s="27">
        <v>2435459.4710573023</v>
      </c>
      <c r="J169" s="27">
        <v>2625280.476007578</v>
      </c>
      <c r="K169" s="27">
        <v>2728182.545619671</v>
      </c>
      <c r="L169" s="27">
        <v>2854132.076931293</v>
      </c>
    </row>
    <row r="170" spans="1:12" ht="18" customHeight="1">
      <c r="A170" s="52" t="s">
        <v>198</v>
      </c>
      <c r="B170" s="27">
        <v>697902.352573652</v>
      </c>
      <c r="C170" s="27">
        <v>751688.8062848385</v>
      </c>
      <c r="D170" s="27">
        <v>851207.7696494553</v>
      </c>
      <c r="E170" s="27">
        <v>932428.9370884525</v>
      </c>
      <c r="F170" s="27">
        <v>1017817.5824787783</v>
      </c>
      <c r="G170" s="27">
        <v>1082540.436454871</v>
      </c>
      <c r="H170" s="27">
        <v>1143384.9484406824</v>
      </c>
      <c r="I170" s="27">
        <v>1228099.2681457116</v>
      </c>
      <c r="J170" s="27">
        <v>1280672.954694374</v>
      </c>
      <c r="K170" s="27">
        <v>1341506.5780885033</v>
      </c>
      <c r="L170" s="27">
        <v>1425991.7676807605</v>
      </c>
    </row>
    <row r="171" spans="1:12" ht="18" customHeight="1">
      <c r="A171" s="104" t="s">
        <v>242</v>
      </c>
      <c r="B171" s="27">
        <v>372635.4458620555</v>
      </c>
      <c r="C171" s="27">
        <v>409553.26385886106</v>
      </c>
      <c r="D171" s="27">
        <v>438415.08685885917</v>
      </c>
      <c r="E171" s="27">
        <v>462619.867947847</v>
      </c>
      <c r="F171" s="27">
        <v>497046.8960112381</v>
      </c>
      <c r="G171" s="27">
        <v>513695.8590840214</v>
      </c>
      <c r="H171" s="27">
        <v>541093.0188165954</v>
      </c>
      <c r="I171" s="27">
        <v>602631.5547100008</v>
      </c>
      <c r="J171" s="27">
        <v>655861.2155961305</v>
      </c>
      <c r="K171" s="27">
        <v>709309.802379449</v>
      </c>
      <c r="L171" s="27">
        <v>742628.6424961484</v>
      </c>
    </row>
    <row r="172" spans="1:12" ht="18" customHeight="1">
      <c r="A172" s="52" t="s">
        <v>199</v>
      </c>
      <c r="B172" s="27">
        <v>80841.09914832405</v>
      </c>
      <c r="C172" s="27">
        <v>85151.0335722843</v>
      </c>
      <c r="D172" s="27">
        <v>91526.58966677688</v>
      </c>
      <c r="E172" s="27">
        <v>97422.02840518446</v>
      </c>
      <c r="F172" s="27">
        <v>100380.55610695429</v>
      </c>
      <c r="G172" s="27">
        <v>107673.70217989765</v>
      </c>
      <c r="H172" s="27">
        <v>116005.31417111316</v>
      </c>
      <c r="I172" s="27">
        <v>128764.29340132937</v>
      </c>
      <c r="J172" s="27">
        <v>136161.622949894</v>
      </c>
      <c r="K172" s="27">
        <v>143932.5779501919</v>
      </c>
      <c r="L172" s="27">
        <v>152891.29447152233</v>
      </c>
    </row>
    <row r="173" spans="1:12" ht="18" customHeight="1">
      <c r="A173" s="52" t="s">
        <v>200</v>
      </c>
      <c r="B173" s="27">
        <v>228008.52612904055</v>
      </c>
      <c r="C173" s="27">
        <v>240788.02891969765</v>
      </c>
      <c r="D173" s="27">
        <v>254462.43976887089</v>
      </c>
      <c r="E173" s="27">
        <v>269097.29797071515</v>
      </c>
      <c r="F173" s="27">
        <v>284962.8471965645</v>
      </c>
      <c r="G173" s="27">
        <v>302194.32039443887</v>
      </c>
      <c r="H173" s="27">
        <v>320943.75577238656</v>
      </c>
      <c r="I173" s="27">
        <v>341382.1824834195</v>
      </c>
      <c r="J173" s="27">
        <v>363702.0950765003</v>
      </c>
      <c r="K173" s="27">
        <v>388120.25506874395</v>
      </c>
      <c r="L173" s="27">
        <v>414880.8630977882</v>
      </c>
    </row>
    <row r="174" spans="1:12" ht="18" customHeight="1">
      <c r="A174" s="52" t="s">
        <v>201</v>
      </c>
      <c r="B174" s="27">
        <v>88509.73229970789</v>
      </c>
      <c r="C174" s="27">
        <v>90919.29025973463</v>
      </c>
      <c r="D174" s="27">
        <v>93328.84821976136</v>
      </c>
      <c r="E174" s="27">
        <v>95802.26468051046</v>
      </c>
      <c r="F174" s="27">
        <v>98341.23203045406</v>
      </c>
      <c r="G174" s="27">
        <v>100947.48751002151</v>
      </c>
      <c r="H174" s="27">
        <v>103622.81440027324</v>
      </c>
      <c r="I174" s="27">
        <v>106369.04324307723</v>
      </c>
      <c r="J174" s="27">
        <v>109188.0530936226</v>
      </c>
      <c r="K174" s="27">
        <v>112081.77280612761</v>
      </c>
      <c r="L174" s="27">
        <v>115052.1823536218</v>
      </c>
    </row>
    <row r="175" spans="1:12" ht="18" customHeight="1">
      <c r="A175" s="44" t="s">
        <v>182</v>
      </c>
      <c r="B175" s="108">
        <v>-240213.24336807526</v>
      </c>
      <c r="C175" s="108">
        <v>-296430.5768914692</v>
      </c>
      <c r="D175" s="108">
        <v>-331002.1190424902</v>
      </c>
      <c r="E175" s="108">
        <v>-353602.196978003</v>
      </c>
      <c r="F175" s="108">
        <v>-424176.65348987805</v>
      </c>
      <c r="G175" s="108">
        <v>-457866.60909714474</v>
      </c>
      <c r="H175" s="108">
        <v>-561275.4255260818</v>
      </c>
      <c r="I175" s="108">
        <v>-568182.9202692301</v>
      </c>
      <c r="J175" s="108">
        <v>-568579.570333445</v>
      </c>
      <c r="K175" s="108">
        <v>-623557.6723399155</v>
      </c>
      <c r="L175" s="108">
        <v>-696520.6277101396</v>
      </c>
    </row>
    <row r="176" spans="1:12" ht="18" customHeight="1">
      <c r="A176" s="101" t="s">
        <v>202</v>
      </c>
      <c r="B176" s="8">
        <f>B149+B154+B160+B175</f>
        <v>22238896.06727394</v>
      </c>
      <c r="C176" s="8">
        <f aca="true" t="shared" si="94" ref="C176:J176">C149+C154+C160+C175</f>
        <v>23291300.966013003</v>
      </c>
      <c r="D176" s="8">
        <f t="shared" si="94"/>
        <v>24948887.718497198</v>
      </c>
      <c r="E176" s="8">
        <f t="shared" si="94"/>
        <v>26350808.36555554</v>
      </c>
      <c r="F176" s="8">
        <f t="shared" si="94"/>
        <v>27628327.00302814</v>
      </c>
      <c r="G176" s="8">
        <f t="shared" si="94"/>
        <v>29441004.710402265</v>
      </c>
      <c r="H176" s="8">
        <f t="shared" si="94"/>
        <v>31673636.010537576</v>
      </c>
      <c r="I176" s="8">
        <f t="shared" si="94"/>
        <v>33420626.297873676</v>
      </c>
      <c r="J176" s="8">
        <f t="shared" si="94"/>
        <v>35673045.46033646</v>
      </c>
      <c r="K176" s="8">
        <f>K149+K154+K160+K175</f>
        <v>38137425.761523016</v>
      </c>
      <c r="L176" s="8">
        <f>L149+L154+L160+L175</f>
        <v>40708958.46715021</v>
      </c>
    </row>
    <row r="177" spans="1:12" ht="18" customHeight="1">
      <c r="A177" s="44" t="s">
        <v>40</v>
      </c>
      <c r="B177" s="108">
        <v>1343348.1956256926</v>
      </c>
      <c r="C177" s="108">
        <v>1390010.5330984937</v>
      </c>
      <c r="D177" s="108">
        <v>1821544.0813679253</v>
      </c>
      <c r="E177" s="108">
        <v>1909825.1257988934</v>
      </c>
      <c r="F177" s="108">
        <v>2153391.6122301663</v>
      </c>
      <c r="G177" s="108">
        <v>2234499.464709825</v>
      </c>
      <c r="H177" s="108">
        <v>2505660.7906450545</v>
      </c>
      <c r="I177" s="108">
        <v>2515832.8073580987</v>
      </c>
      <c r="J177" s="108">
        <v>2873500.2424421897</v>
      </c>
      <c r="K177" s="108">
        <v>3093938.7704293737</v>
      </c>
      <c r="L177" s="108">
        <v>3391850.3460835884</v>
      </c>
    </row>
    <row r="178" spans="1:12" ht="18" customHeight="1">
      <c r="A178" s="101" t="s">
        <v>203</v>
      </c>
      <c r="B178" s="8">
        <f>B176+B177</f>
        <v>23582244.262899633</v>
      </c>
      <c r="C178" s="8">
        <f>C176+C177</f>
        <v>24681311.499111496</v>
      </c>
      <c r="D178" s="8">
        <f>D176+D177</f>
        <v>26770431.799865123</v>
      </c>
      <c r="E178" s="8">
        <f>E176+E177</f>
        <v>28260633.491354432</v>
      </c>
      <c r="F178" s="8">
        <f>F176+F177</f>
        <v>29781718.615258306</v>
      </c>
      <c r="G178" s="8">
        <f>G176+G177</f>
        <v>31675504.17511209</v>
      </c>
      <c r="H178" s="8">
        <f>H176+H177</f>
        <v>34179296.80118263</v>
      </c>
      <c r="I178" s="8">
        <f>I176+I177</f>
        <v>35936459.10523178</v>
      </c>
      <c r="J178" s="8">
        <f>J176+J177</f>
        <v>38546545.70277865</v>
      </c>
      <c r="K178" s="8">
        <f>K176+K177</f>
        <v>41231364.53195239</v>
      </c>
      <c r="L178" s="8">
        <f>L176+L177</f>
        <v>44100808.8132338</v>
      </c>
    </row>
    <row r="179" spans="1:12" ht="18" customHeight="1">
      <c r="A179" s="98"/>
      <c r="B179" s="8"/>
      <c r="C179" s="8"/>
      <c r="D179" s="8"/>
      <c r="E179" s="29"/>
      <c r="F179" s="29"/>
      <c r="G179" s="29"/>
      <c r="H179" s="29"/>
      <c r="I179" s="33"/>
      <c r="J179" s="29"/>
      <c r="K179" s="29"/>
      <c r="L179" s="29"/>
    </row>
    <row r="180" spans="1:12" ht="18" customHeight="1">
      <c r="A180" s="153" t="s">
        <v>43</v>
      </c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</row>
    <row r="181" spans="1:12" ht="18" customHeight="1">
      <c r="A181" s="50"/>
      <c r="B181" s="8"/>
      <c r="C181" s="8"/>
      <c r="D181" s="8"/>
      <c r="E181" s="29"/>
      <c r="F181" s="29"/>
      <c r="G181" s="29"/>
      <c r="H181" s="29"/>
      <c r="I181" s="33"/>
      <c r="J181" s="29"/>
      <c r="L181" s="29" t="s">
        <v>39</v>
      </c>
    </row>
    <row r="182" spans="1:12" ht="18" customHeight="1">
      <c r="A182" s="24" t="s">
        <v>32</v>
      </c>
      <c r="B182" s="7">
        <v>2005</v>
      </c>
      <c r="C182" s="7">
        <v>2006</v>
      </c>
      <c r="D182" s="7">
        <v>2007</v>
      </c>
      <c r="E182" s="7">
        <v>2008</v>
      </c>
      <c r="F182" s="7">
        <v>2009</v>
      </c>
      <c r="G182" s="7">
        <v>2010</v>
      </c>
      <c r="H182" s="7">
        <v>2011</v>
      </c>
      <c r="I182" s="7">
        <v>2012</v>
      </c>
      <c r="J182" s="7">
        <v>2013</v>
      </c>
      <c r="K182" s="7">
        <v>2014</v>
      </c>
      <c r="L182" s="7">
        <v>2015</v>
      </c>
    </row>
    <row r="183" spans="1:12" ht="18" customHeight="1">
      <c r="A183" s="106" t="s">
        <v>183</v>
      </c>
      <c r="B183" s="53"/>
      <c r="C183" s="110">
        <f aca="true" t="shared" si="95" ref="C183:L183">100*C149/B149-100</f>
        <v>2.3502382505385384</v>
      </c>
      <c r="D183" s="110">
        <f t="shared" si="95"/>
        <v>2.3636120273635868</v>
      </c>
      <c r="E183" s="110">
        <f t="shared" si="95"/>
        <v>7.501043344676262</v>
      </c>
      <c r="F183" s="110">
        <f t="shared" si="95"/>
        <v>5.099939412553439</v>
      </c>
      <c r="G183" s="110">
        <f t="shared" si="95"/>
        <v>2.695247618541174</v>
      </c>
      <c r="H183" s="110">
        <f t="shared" si="95"/>
        <v>3.4730943700381403</v>
      </c>
      <c r="I183" s="110">
        <f t="shared" si="95"/>
        <v>3.2485893499655134</v>
      </c>
      <c r="J183" s="110">
        <f t="shared" si="95"/>
        <v>3.199460837818222</v>
      </c>
      <c r="K183" s="110">
        <f t="shared" si="95"/>
        <v>3.3824619692820903</v>
      </c>
      <c r="L183" s="110">
        <f t="shared" si="95"/>
        <v>2.342699675614398</v>
      </c>
    </row>
    <row r="184" spans="1:12" ht="18" customHeight="1">
      <c r="A184" s="105" t="s">
        <v>33</v>
      </c>
      <c r="B184" s="53"/>
      <c r="C184" s="53">
        <f aca="true" t="shared" si="96" ref="C184:L184">100*C150/B150-100</f>
        <v>-1.4090111105299172</v>
      </c>
      <c r="D184" s="53">
        <f t="shared" si="96"/>
        <v>-1.516214252849764</v>
      </c>
      <c r="E184" s="53">
        <f t="shared" si="96"/>
        <v>7.804662099049182</v>
      </c>
      <c r="F184" s="53">
        <f t="shared" si="96"/>
        <v>5.5078204506096</v>
      </c>
      <c r="G184" s="53">
        <f t="shared" si="96"/>
        <v>3.6521487518849653</v>
      </c>
      <c r="H184" s="53">
        <f t="shared" si="96"/>
        <v>4.843561572255808</v>
      </c>
      <c r="I184" s="53">
        <f t="shared" si="96"/>
        <v>4.188564566402405</v>
      </c>
      <c r="J184" s="53">
        <f t="shared" si="96"/>
        <v>3.4691647364926865</v>
      </c>
      <c r="K184" s="53">
        <f t="shared" si="96"/>
        <v>4.000000000000014</v>
      </c>
      <c r="L184" s="53">
        <f t="shared" si="96"/>
        <v>2.24620879977428</v>
      </c>
    </row>
    <row r="185" spans="1:12" ht="18" customHeight="1">
      <c r="A185" s="105" t="s">
        <v>34</v>
      </c>
      <c r="B185" s="53"/>
      <c r="C185" s="53">
        <f aca="true" t="shared" si="97" ref="C185:L185">100*C151/B151-100</f>
        <v>7.383832710020897</v>
      </c>
      <c r="D185" s="53">
        <f t="shared" si="97"/>
        <v>7.791395920020776</v>
      </c>
      <c r="E185" s="53">
        <f t="shared" si="97"/>
        <v>8.058868918263443</v>
      </c>
      <c r="F185" s="53">
        <f t="shared" si="97"/>
        <v>5.296325876273272</v>
      </c>
      <c r="G185" s="53">
        <f t="shared" si="97"/>
        <v>1.432918583617223</v>
      </c>
      <c r="H185" s="53">
        <f t="shared" si="97"/>
        <v>1.6332695766863878</v>
      </c>
      <c r="I185" s="53">
        <f t="shared" si="97"/>
        <v>1.829256116380293</v>
      </c>
      <c r="J185" s="53">
        <f t="shared" si="97"/>
        <v>2.0165994379322285</v>
      </c>
      <c r="K185" s="53">
        <f t="shared" si="97"/>
        <v>2.193192011837624</v>
      </c>
      <c r="L185" s="53">
        <f t="shared" si="97"/>
        <v>2.405422441499951</v>
      </c>
    </row>
    <row r="186" spans="1:12" ht="18" customHeight="1">
      <c r="A186" s="105" t="s">
        <v>180</v>
      </c>
      <c r="B186" s="53"/>
      <c r="C186" s="53">
        <f aca="true" t="shared" si="98" ref="C186:L186">100*C152/B152-100</f>
        <v>7.365915935573483</v>
      </c>
      <c r="D186" s="53">
        <f t="shared" si="98"/>
        <v>5.9552016628973945</v>
      </c>
      <c r="E186" s="53">
        <f t="shared" si="98"/>
        <v>3.7681043218192514</v>
      </c>
      <c r="F186" s="53">
        <f t="shared" si="98"/>
        <v>5.094842452648308</v>
      </c>
      <c r="G186" s="53">
        <f t="shared" si="98"/>
        <v>3.4203424942838865</v>
      </c>
      <c r="H186" s="53">
        <f t="shared" si="98"/>
        <v>3.3439735334315372</v>
      </c>
      <c r="I186" s="53">
        <f t="shared" si="98"/>
        <v>3.474116017296211</v>
      </c>
      <c r="J186" s="53">
        <f t="shared" si="98"/>
        <v>4.748863955019573</v>
      </c>
      <c r="K186" s="53">
        <f t="shared" si="98"/>
        <v>5.099290291939468</v>
      </c>
      <c r="L186" s="53">
        <f t="shared" si="98"/>
        <v>2.5902161492168005</v>
      </c>
    </row>
    <row r="187" spans="1:12" ht="18" customHeight="1">
      <c r="A187" s="105" t="s">
        <v>35</v>
      </c>
      <c r="B187" s="53"/>
      <c r="C187" s="53">
        <f aca="true" t="shared" si="99" ref="C187:L187">100*C153/B153-100</f>
        <v>2.842638380416247</v>
      </c>
      <c r="D187" s="53">
        <f t="shared" si="99"/>
        <v>0.8727842531197041</v>
      </c>
      <c r="E187" s="53">
        <f t="shared" si="99"/>
        <v>7.247060057893506</v>
      </c>
      <c r="F187" s="53">
        <f t="shared" si="99"/>
        <v>0.4583546323997325</v>
      </c>
      <c r="G187" s="53">
        <f t="shared" si="99"/>
        <v>0.9074938999394817</v>
      </c>
      <c r="H187" s="53">
        <f t="shared" si="99"/>
        <v>2.6231284280800935</v>
      </c>
      <c r="I187" s="53">
        <f t="shared" si="99"/>
        <v>2.8881659731208202</v>
      </c>
      <c r="J187" s="53">
        <f t="shared" si="99"/>
        <v>5.463096773803329</v>
      </c>
      <c r="K187" s="53">
        <f t="shared" si="99"/>
        <v>2.0002893474834593</v>
      </c>
      <c r="L187" s="53">
        <f t="shared" si="99"/>
        <v>2.486277397245729</v>
      </c>
    </row>
    <row r="188" spans="1:12" ht="18" customHeight="1">
      <c r="A188" s="113" t="s">
        <v>181</v>
      </c>
      <c r="B188" s="53"/>
      <c r="C188" s="110">
        <f aca="true" t="shared" si="100" ref="C188:L188">100*C154/B154-100</f>
        <v>6.186108833561178</v>
      </c>
      <c r="D188" s="110">
        <f t="shared" si="100"/>
        <v>11.024875832076589</v>
      </c>
      <c r="E188" s="110">
        <f t="shared" si="100"/>
        <v>6.5322015713267945</v>
      </c>
      <c r="F188" s="110">
        <f t="shared" si="100"/>
        <v>3.302415123878319</v>
      </c>
      <c r="G188" s="110">
        <f t="shared" si="100"/>
        <v>9.085809907934234</v>
      </c>
      <c r="H188" s="110">
        <f t="shared" si="100"/>
        <v>12.047838896483924</v>
      </c>
      <c r="I188" s="110">
        <f t="shared" si="100"/>
        <v>4.046486010100168</v>
      </c>
      <c r="J188" s="110">
        <f t="shared" si="100"/>
        <v>9.532735139128903</v>
      </c>
      <c r="K188" s="110">
        <f t="shared" si="100"/>
        <v>10.342981205661474</v>
      </c>
      <c r="L188" s="110">
        <f t="shared" si="100"/>
        <v>11.260275090275485</v>
      </c>
    </row>
    <row r="189" spans="1:12" ht="18" customHeight="1">
      <c r="A189" s="52" t="s">
        <v>184</v>
      </c>
      <c r="B189" s="53"/>
      <c r="C189" s="53">
        <f aca="true" t="shared" si="101" ref="C189:L189">100*C155/B155-100</f>
        <v>-13.66924278773945</v>
      </c>
      <c r="D189" s="53">
        <f t="shared" si="101"/>
        <v>9.237896903286767</v>
      </c>
      <c r="E189" s="53">
        <f t="shared" si="101"/>
        <v>-9.777853363260618</v>
      </c>
      <c r="F189" s="53">
        <f t="shared" si="101"/>
        <v>18.686434334934916</v>
      </c>
      <c r="G189" s="53">
        <f t="shared" si="101"/>
        <v>7.251268279809992</v>
      </c>
      <c r="H189" s="53">
        <f t="shared" si="101"/>
        <v>6.284468660759316</v>
      </c>
      <c r="I189" s="53">
        <f t="shared" si="101"/>
        <v>6.65833313261686</v>
      </c>
      <c r="J189" s="53">
        <f t="shared" si="101"/>
        <v>3.8611419402613762</v>
      </c>
      <c r="K189" s="53">
        <f t="shared" si="101"/>
        <v>9.369080359717657</v>
      </c>
      <c r="L189" s="53">
        <f t="shared" si="101"/>
        <v>9.07754520236793</v>
      </c>
    </row>
    <row r="190" spans="1:12" ht="18" customHeight="1">
      <c r="A190" s="52" t="s">
        <v>185</v>
      </c>
      <c r="B190" s="53"/>
      <c r="C190" s="53">
        <f aca="true" t="shared" si="102" ref="C190:L190">100*C156/B156-100</f>
        <v>8.434956160819894</v>
      </c>
      <c r="D190" s="53">
        <f t="shared" si="102"/>
        <v>11.506616020331535</v>
      </c>
      <c r="E190" s="53">
        <f t="shared" si="102"/>
        <v>11.382970369590666</v>
      </c>
      <c r="F190" s="53">
        <f t="shared" si="102"/>
        <v>4.688164238738466</v>
      </c>
      <c r="G190" s="53">
        <f t="shared" si="102"/>
        <v>8.949145501083265</v>
      </c>
      <c r="H190" s="53">
        <f t="shared" si="102"/>
        <v>6.938909806949496</v>
      </c>
      <c r="I190" s="53">
        <f t="shared" si="102"/>
        <v>4.114145746879345</v>
      </c>
      <c r="J190" s="53">
        <f t="shared" si="102"/>
        <v>6.47564574597898</v>
      </c>
      <c r="K190" s="53">
        <f t="shared" si="102"/>
        <v>6.813689438055093</v>
      </c>
      <c r="L190" s="53">
        <f t="shared" si="102"/>
        <v>6.5387882182703265</v>
      </c>
    </row>
    <row r="191" spans="1:12" ht="18" customHeight="1">
      <c r="A191" s="52" t="s">
        <v>186</v>
      </c>
      <c r="B191" s="53"/>
      <c r="C191" s="53">
        <f aca="true" t="shared" si="103" ref="C191:L191">100*C157/B157-100</f>
        <v>-8.716364990264438</v>
      </c>
      <c r="D191" s="53">
        <f t="shared" si="103"/>
        <v>18.720221211334916</v>
      </c>
      <c r="E191" s="53">
        <f t="shared" si="103"/>
        <v>8.055292058975212</v>
      </c>
      <c r="F191" s="53">
        <f t="shared" si="103"/>
        <v>4.272302253414708</v>
      </c>
      <c r="G191" s="53">
        <f t="shared" si="103"/>
        <v>13.406434443735932</v>
      </c>
      <c r="H191" s="53">
        <f t="shared" si="103"/>
        <v>-4.321165293559702</v>
      </c>
      <c r="I191" s="53">
        <f t="shared" si="103"/>
        <v>3.308777945554013</v>
      </c>
      <c r="J191" s="53">
        <f t="shared" si="103"/>
        <v>13.027916547921777</v>
      </c>
      <c r="K191" s="53">
        <f t="shared" si="103"/>
        <v>9.343971774214694</v>
      </c>
      <c r="L191" s="53">
        <f t="shared" si="103"/>
        <v>5.827963155760088</v>
      </c>
    </row>
    <row r="192" spans="1:12" ht="18" customHeight="1">
      <c r="A192" s="52" t="s">
        <v>187</v>
      </c>
      <c r="B192" s="53"/>
      <c r="C192" s="53">
        <f aca="true" t="shared" si="104" ref="C192:L192">100*C158/B158-100</f>
        <v>2.167114674910252</v>
      </c>
      <c r="D192" s="53">
        <f t="shared" si="104"/>
        <v>-7.262068551355483</v>
      </c>
      <c r="E192" s="53">
        <f t="shared" si="104"/>
        <v>2.328261693703851</v>
      </c>
      <c r="F192" s="53">
        <f t="shared" si="104"/>
        <v>4.563125282483554</v>
      </c>
      <c r="G192" s="53">
        <f t="shared" si="104"/>
        <v>2.1654096109796086</v>
      </c>
      <c r="H192" s="53">
        <f t="shared" si="104"/>
        <v>-1.2480878109254405</v>
      </c>
      <c r="I192" s="53">
        <f t="shared" si="104"/>
        <v>2.829256866419044</v>
      </c>
      <c r="J192" s="53">
        <f t="shared" si="104"/>
        <v>2.6549626737814833</v>
      </c>
      <c r="K192" s="53">
        <f t="shared" si="104"/>
        <v>3.733345590263923</v>
      </c>
      <c r="L192" s="53">
        <f t="shared" si="104"/>
        <v>0.08695160313237693</v>
      </c>
    </row>
    <row r="193" spans="1:12" ht="18" customHeight="1">
      <c r="A193" s="52" t="s">
        <v>188</v>
      </c>
      <c r="B193" s="53"/>
      <c r="C193" s="53">
        <f aca="true" t="shared" si="105" ref="C193:L193">100*C159/B159-100</f>
        <v>19.192441156810673</v>
      </c>
      <c r="D193" s="53">
        <f t="shared" si="105"/>
        <v>13.141401400862094</v>
      </c>
      <c r="E193" s="53">
        <f t="shared" si="105"/>
        <v>9.742025788620339</v>
      </c>
      <c r="F193" s="53">
        <f t="shared" si="105"/>
        <v>-3.773535842491924</v>
      </c>
      <c r="G193" s="53">
        <f t="shared" si="105"/>
        <v>10.333100951266701</v>
      </c>
      <c r="H193" s="53">
        <f t="shared" si="105"/>
        <v>22.896683348289187</v>
      </c>
      <c r="I193" s="53">
        <f t="shared" si="105"/>
        <v>3.179349965061533</v>
      </c>
      <c r="J193" s="53">
        <f t="shared" si="105"/>
        <v>14.599733326208579</v>
      </c>
      <c r="K193" s="53">
        <f t="shared" si="105"/>
        <v>14.073179194867492</v>
      </c>
      <c r="L193" s="53">
        <f t="shared" si="105"/>
        <v>16.751436913067153</v>
      </c>
    </row>
    <row r="194" spans="1:12" ht="18" customHeight="1">
      <c r="A194" s="113" t="s">
        <v>36</v>
      </c>
      <c r="B194" s="53"/>
      <c r="C194" s="110">
        <f aca="true" t="shared" si="106" ref="C194:L194">100*C160/B160-100</f>
        <v>6.013699721538984</v>
      </c>
      <c r="D194" s="110">
        <f t="shared" si="106"/>
        <v>8.455225735162827</v>
      </c>
      <c r="E194" s="110">
        <f t="shared" si="106"/>
        <v>4.197053077566096</v>
      </c>
      <c r="F194" s="110">
        <f t="shared" si="106"/>
        <v>5.778241345646535</v>
      </c>
      <c r="G194" s="110">
        <f t="shared" si="106"/>
        <v>7.771133465086066</v>
      </c>
      <c r="H194" s="110">
        <f t="shared" si="106"/>
        <v>8.388888080230956</v>
      </c>
      <c r="I194" s="110">
        <f t="shared" si="106"/>
        <v>7.21826913493085</v>
      </c>
      <c r="J194" s="110">
        <f t="shared" si="106"/>
        <v>7.115815456677112</v>
      </c>
      <c r="K194" s="110">
        <f t="shared" si="106"/>
        <v>7.201064429684038</v>
      </c>
      <c r="L194" s="110">
        <f t="shared" si="106"/>
        <v>6.920339795480103</v>
      </c>
    </row>
    <row r="195" spans="1:12" ht="18" customHeight="1">
      <c r="A195" s="52" t="s">
        <v>189</v>
      </c>
      <c r="B195" s="53"/>
      <c r="C195" s="53">
        <f aca="true" t="shared" si="107" ref="C195:L195">100*C161/B161-100</f>
        <v>9.446097464243621</v>
      </c>
      <c r="D195" s="53">
        <f t="shared" si="107"/>
        <v>12.901250988105858</v>
      </c>
      <c r="E195" s="53">
        <f t="shared" si="107"/>
        <v>6.494378480204347</v>
      </c>
      <c r="F195" s="53">
        <f t="shared" si="107"/>
        <v>2.7083589948030067</v>
      </c>
      <c r="G195" s="53">
        <f t="shared" si="107"/>
        <v>9.965247148903984</v>
      </c>
      <c r="H195" s="53">
        <f t="shared" si="107"/>
        <v>11.29813429737331</v>
      </c>
      <c r="I195" s="53">
        <f t="shared" si="107"/>
        <v>3.7820433816220174</v>
      </c>
      <c r="J195" s="53">
        <f t="shared" si="107"/>
        <v>4.480153008317231</v>
      </c>
      <c r="K195" s="53">
        <f t="shared" si="107"/>
        <v>10.000000000000014</v>
      </c>
      <c r="L195" s="53">
        <f t="shared" si="107"/>
        <v>7.779307529536325</v>
      </c>
    </row>
    <row r="196" spans="1:12" ht="18" customHeight="1">
      <c r="A196" s="52" t="s">
        <v>190</v>
      </c>
      <c r="B196" s="53"/>
      <c r="C196" s="53">
        <f aca="true" t="shared" si="108" ref="C196:L196">100*C162/B162-100</f>
        <v>9.104468539614231</v>
      </c>
      <c r="D196" s="53">
        <f t="shared" si="108"/>
        <v>2.0305812509624275</v>
      </c>
      <c r="E196" s="53">
        <f t="shared" si="108"/>
        <v>1.8048793234305407</v>
      </c>
      <c r="F196" s="53">
        <f t="shared" si="108"/>
        <v>6.946705318153462</v>
      </c>
      <c r="G196" s="53">
        <f t="shared" si="108"/>
        <v>10.723490969610069</v>
      </c>
      <c r="H196" s="53">
        <f t="shared" si="108"/>
        <v>4.433527211862014</v>
      </c>
      <c r="I196" s="53">
        <f t="shared" si="108"/>
        <v>4.158274374831194</v>
      </c>
      <c r="J196" s="53">
        <f t="shared" si="108"/>
        <v>12.20368163117621</v>
      </c>
      <c r="K196" s="53">
        <f t="shared" si="108"/>
        <v>12.500009818832112</v>
      </c>
      <c r="L196" s="53">
        <f t="shared" si="108"/>
        <v>7.9461866932887375</v>
      </c>
    </row>
    <row r="197" spans="1:12" ht="18" customHeight="1">
      <c r="A197" s="52" t="s">
        <v>191</v>
      </c>
      <c r="B197" s="53"/>
      <c r="C197" s="53">
        <f aca="true" t="shared" si="109" ref="C197:L197">100*C163/B163-100</f>
        <v>3.449452331830429</v>
      </c>
      <c r="D197" s="53">
        <f t="shared" si="109"/>
        <v>4.509584946560139</v>
      </c>
      <c r="E197" s="53">
        <f t="shared" si="109"/>
        <v>3.298762512148471</v>
      </c>
      <c r="F197" s="53">
        <f t="shared" si="109"/>
        <v>1.0232930774115232</v>
      </c>
      <c r="G197" s="53">
        <f t="shared" si="109"/>
        <v>3.6874891000535257</v>
      </c>
      <c r="H197" s="53">
        <f t="shared" si="109"/>
        <v>4.147874740560653</v>
      </c>
      <c r="I197" s="53">
        <f t="shared" si="109"/>
        <v>6.7059847187936725</v>
      </c>
      <c r="J197" s="53">
        <f t="shared" si="109"/>
        <v>2.7823540056456864</v>
      </c>
      <c r="K197" s="53">
        <f t="shared" si="109"/>
        <v>2.247128945148546</v>
      </c>
      <c r="L197" s="53">
        <f t="shared" si="109"/>
        <v>2.2746952521482484</v>
      </c>
    </row>
    <row r="198" spans="1:12" ht="18" customHeight="1">
      <c r="A198" s="52" t="s">
        <v>192</v>
      </c>
      <c r="B198" s="53"/>
      <c r="C198" s="53">
        <f aca="true" t="shared" si="110" ref="C198:L198">100*C164/B164-100</f>
        <v>4.5310501830214065</v>
      </c>
      <c r="D198" s="53">
        <f t="shared" si="110"/>
        <v>17.699097421933786</v>
      </c>
      <c r="E198" s="53">
        <f t="shared" si="110"/>
        <v>11.875198299798924</v>
      </c>
      <c r="F198" s="53">
        <f t="shared" si="110"/>
        <v>26.639078594403912</v>
      </c>
      <c r="G198" s="53">
        <f t="shared" si="110"/>
        <v>24.44449704564252</v>
      </c>
      <c r="H198" s="53">
        <f t="shared" si="110"/>
        <v>8.579551164115657</v>
      </c>
      <c r="I198" s="53">
        <f t="shared" si="110"/>
        <v>22.239672938566713</v>
      </c>
      <c r="J198" s="53">
        <f t="shared" si="110"/>
        <v>13.335188801711055</v>
      </c>
      <c r="K198" s="53">
        <f t="shared" si="110"/>
        <v>8.021592541650804</v>
      </c>
      <c r="L198" s="53">
        <f t="shared" si="110"/>
        <v>12.070903873688579</v>
      </c>
    </row>
    <row r="199" spans="1:12" ht="18" customHeight="1">
      <c r="A199" s="52" t="s">
        <v>193</v>
      </c>
      <c r="B199" s="53"/>
      <c r="C199" s="53">
        <f aca="true" t="shared" si="111" ref="C199:L199">100*C165/B165-100</f>
        <v>19.11077689367221</v>
      </c>
      <c r="D199" s="53">
        <f t="shared" si="111"/>
        <v>21.73730748286205</v>
      </c>
      <c r="E199" s="53">
        <f t="shared" si="111"/>
        <v>18.772261573396307</v>
      </c>
      <c r="F199" s="53">
        <f t="shared" si="111"/>
        <v>18.36446227485054</v>
      </c>
      <c r="G199" s="53">
        <f t="shared" si="111"/>
        <v>12.629633043665123</v>
      </c>
      <c r="H199" s="53">
        <f t="shared" si="111"/>
        <v>14.816019544368174</v>
      </c>
      <c r="I199" s="53">
        <f t="shared" si="111"/>
        <v>5.136504616236721</v>
      </c>
      <c r="J199" s="53">
        <f t="shared" si="111"/>
        <v>6.164930172780117</v>
      </c>
      <c r="K199" s="53">
        <f t="shared" si="111"/>
        <v>10.785105484342608</v>
      </c>
      <c r="L199" s="53">
        <f t="shared" si="111"/>
        <v>11.801889952701416</v>
      </c>
    </row>
    <row r="200" spans="1:12" ht="18" customHeight="1">
      <c r="A200" s="52" t="s">
        <v>194</v>
      </c>
      <c r="B200" s="53"/>
      <c r="C200" s="53">
        <f aca="true" t="shared" si="112" ref="C200:L200">100*C166/B166-100</f>
        <v>1.5245705768264486</v>
      </c>
      <c r="D200" s="53">
        <f t="shared" si="112"/>
        <v>1.61075367740645</v>
      </c>
      <c r="E200" s="53">
        <f t="shared" si="112"/>
        <v>1.6768585514487313</v>
      </c>
      <c r="F200" s="53">
        <f t="shared" si="112"/>
        <v>1.7586304822457208</v>
      </c>
      <c r="G200" s="53">
        <f t="shared" si="112"/>
        <v>1.841804666967036</v>
      </c>
      <c r="H200" s="53">
        <f t="shared" si="112"/>
        <v>1.922768959365797</v>
      </c>
      <c r="I200" s="53">
        <f t="shared" si="112"/>
        <v>2.001475849619524</v>
      </c>
      <c r="J200" s="53">
        <f t="shared" si="112"/>
        <v>2.0778888077122133</v>
      </c>
      <c r="K200" s="53">
        <f t="shared" si="112"/>
        <v>2.1519818576958585</v>
      </c>
      <c r="L200" s="53">
        <f t="shared" si="112"/>
        <v>2.2237390789347415</v>
      </c>
    </row>
    <row r="201" spans="1:12" ht="18" customHeight="1">
      <c r="A201" s="52" t="s">
        <v>195</v>
      </c>
      <c r="B201" s="53"/>
      <c r="C201" s="53">
        <f aca="true" t="shared" si="113" ref="C201:L201">100*C167/B167-100</f>
        <v>11.345308183488683</v>
      </c>
      <c r="D201" s="53">
        <f t="shared" si="113"/>
        <v>12.146510138338357</v>
      </c>
      <c r="E201" s="53">
        <f t="shared" si="113"/>
        <v>30.56846510352051</v>
      </c>
      <c r="F201" s="53">
        <f t="shared" si="113"/>
        <v>15.776719430392632</v>
      </c>
      <c r="G201" s="53">
        <f t="shared" si="113"/>
        <v>29.906990328016917</v>
      </c>
      <c r="H201" s="53">
        <f t="shared" si="113"/>
        <v>4.8157304731737725</v>
      </c>
      <c r="I201" s="53">
        <f t="shared" si="113"/>
        <v>-5.807390314257603</v>
      </c>
      <c r="J201" s="53">
        <f t="shared" si="113"/>
        <v>5.4227967868006886</v>
      </c>
      <c r="K201" s="53">
        <f t="shared" si="113"/>
        <v>0.5483158993414889</v>
      </c>
      <c r="L201" s="53">
        <f t="shared" si="113"/>
        <v>6.813807216547886</v>
      </c>
    </row>
    <row r="202" spans="1:12" ht="18" customHeight="1">
      <c r="A202" s="52" t="s">
        <v>196</v>
      </c>
      <c r="B202" s="53"/>
      <c r="C202" s="53">
        <f aca="true" t="shared" si="114" ref="C202:L202">100*C168/B168-100</f>
        <v>5.281950686436403</v>
      </c>
      <c r="D202" s="53">
        <f t="shared" si="114"/>
        <v>2.064093208792414</v>
      </c>
      <c r="E202" s="53">
        <f t="shared" si="114"/>
        <v>-1.8311910485464011</v>
      </c>
      <c r="F202" s="53">
        <f t="shared" si="114"/>
        <v>0.3844248820028895</v>
      </c>
      <c r="G202" s="53">
        <f t="shared" si="114"/>
        <v>8.647692532616531</v>
      </c>
      <c r="H202" s="53">
        <f t="shared" si="114"/>
        <v>5.090758236939777</v>
      </c>
      <c r="I202" s="53">
        <f t="shared" si="114"/>
        <v>23.753383849458004</v>
      </c>
      <c r="J202" s="53">
        <f t="shared" si="114"/>
        <v>12.235304501326453</v>
      </c>
      <c r="K202" s="53">
        <f t="shared" si="114"/>
        <v>5.9800967873060955</v>
      </c>
      <c r="L202" s="53">
        <f t="shared" si="114"/>
        <v>4.715494798622501</v>
      </c>
    </row>
    <row r="203" spans="1:12" ht="18" customHeight="1">
      <c r="A203" s="52" t="s">
        <v>197</v>
      </c>
      <c r="B203" s="53"/>
      <c r="C203" s="53">
        <f aca="true" t="shared" si="115" ref="C203:L203">100*C169/B169-100</f>
        <v>-0.32369280415748847</v>
      </c>
      <c r="D203" s="53">
        <f t="shared" si="115"/>
        <v>9.050374937497537</v>
      </c>
      <c r="E203" s="53">
        <f t="shared" si="115"/>
        <v>-6.2648131297650025</v>
      </c>
      <c r="F203" s="53">
        <f t="shared" si="115"/>
        <v>-0.7398146142781457</v>
      </c>
      <c r="G203" s="53">
        <f t="shared" si="115"/>
        <v>-4.9973575713840575</v>
      </c>
      <c r="H203" s="53">
        <f t="shared" si="115"/>
        <v>15.852686947625259</v>
      </c>
      <c r="I203" s="53">
        <f t="shared" si="115"/>
        <v>9.136863236981853</v>
      </c>
      <c r="J203" s="53">
        <f t="shared" si="115"/>
        <v>7.794053122463538</v>
      </c>
      <c r="K203" s="53">
        <f t="shared" si="115"/>
        <v>3.919660034518756</v>
      </c>
      <c r="L203" s="53">
        <f t="shared" si="115"/>
        <v>4.616609380257373</v>
      </c>
    </row>
    <row r="204" spans="1:12" ht="18" customHeight="1">
      <c r="A204" s="52" t="s">
        <v>198</v>
      </c>
      <c r="B204" s="53"/>
      <c r="C204" s="53">
        <f aca="true" t="shared" si="116" ref="C204:L204">100*C170/B170-100</f>
        <v>7.706873821651172</v>
      </c>
      <c r="D204" s="53">
        <f t="shared" si="116"/>
        <v>13.239383443326929</v>
      </c>
      <c r="E204" s="53">
        <f t="shared" si="116"/>
        <v>9.541873363355904</v>
      </c>
      <c r="F204" s="53">
        <f t="shared" si="116"/>
        <v>9.157657167628813</v>
      </c>
      <c r="G204" s="53">
        <f t="shared" si="116"/>
        <v>6.358983681384984</v>
      </c>
      <c r="H204" s="53">
        <f t="shared" si="116"/>
        <v>5.620530184079456</v>
      </c>
      <c r="I204" s="53">
        <f t="shared" si="116"/>
        <v>7.409081239049044</v>
      </c>
      <c r="J204" s="53">
        <f t="shared" si="116"/>
        <v>4.280898776858862</v>
      </c>
      <c r="K204" s="53">
        <f t="shared" si="116"/>
        <v>4.750129466788579</v>
      </c>
      <c r="L204" s="53">
        <f t="shared" si="116"/>
        <v>6.297784220532051</v>
      </c>
    </row>
    <row r="205" spans="1:12" ht="18" customHeight="1">
      <c r="A205" s="104" t="s">
        <v>242</v>
      </c>
      <c r="B205" s="53"/>
      <c r="C205" s="53">
        <f aca="true" t="shared" si="117" ref="C205:L205">100*C171/B171-100</f>
        <v>9.907221228350878</v>
      </c>
      <c r="D205" s="53">
        <f t="shared" si="117"/>
        <v>7.047147598839388</v>
      </c>
      <c r="E205" s="53">
        <f t="shared" si="117"/>
        <v>5.5209735737904</v>
      </c>
      <c r="F205" s="53">
        <f t="shared" si="117"/>
        <v>7.441753034971725</v>
      </c>
      <c r="G205" s="53">
        <f t="shared" si="117"/>
        <v>3.3495759064969377</v>
      </c>
      <c r="H205" s="53">
        <f t="shared" si="117"/>
        <v>5.333342531011695</v>
      </c>
      <c r="I205" s="53">
        <f t="shared" si="117"/>
        <v>11.373004964653575</v>
      </c>
      <c r="J205" s="53">
        <f t="shared" si="117"/>
        <v>8.832869847272605</v>
      </c>
      <c r="K205" s="53">
        <f t="shared" si="117"/>
        <v>8.149374518927402</v>
      </c>
      <c r="L205" s="53">
        <f t="shared" si="117"/>
        <v>4.697360730801691</v>
      </c>
    </row>
    <row r="206" spans="1:12" ht="18" customHeight="1">
      <c r="A206" s="52" t="s">
        <v>199</v>
      </c>
      <c r="B206" s="53"/>
      <c r="C206" s="53">
        <f aca="true" t="shared" si="118" ref="C206:L206">100*C172/B172-100</f>
        <v>5.331365443278486</v>
      </c>
      <c r="D206" s="53">
        <f t="shared" si="118"/>
        <v>7.487350214111501</v>
      </c>
      <c r="E206" s="53">
        <f t="shared" si="118"/>
        <v>6.441230641140734</v>
      </c>
      <c r="F206" s="53">
        <f t="shared" si="118"/>
        <v>3.0368159544626963</v>
      </c>
      <c r="G206" s="53">
        <f t="shared" si="118"/>
        <v>7.2654967812417794</v>
      </c>
      <c r="H206" s="53">
        <f t="shared" si="118"/>
        <v>7.737833679476665</v>
      </c>
      <c r="I206" s="53">
        <f t="shared" si="118"/>
        <v>10.998616159425353</v>
      </c>
      <c r="J206" s="53">
        <f t="shared" si="118"/>
        <v>5.744860902943657</v>
      </c>
      <c r="K206" s="53">
        <f t="shared" si="118"/>
        <v>5.707155094029332</v>
      </c>
      <c r="L206" s="53">
        <f t="shared" si="118"/>
        <v>6.224245163197608</v>
      </c>
    </row>
    <row r="207" spans="1:12" ht="18" customHeight="1">
      <c r="A207" s="52" t="s">
        <v>200</v>
      </c>
      <c r="B207" s="53"/>
      <c r="C207" s="53">
        <f aca="true" t="shared" si="119" ref="C207:L207">100*C173/B173-100</f>
        <v>5.604835489101234</v>
      </c>
      <c r="D207" s="53">
        <f t="shared" si="119"/>
        <v>5.679024372816144</v>
      </c>
      <c r="E207" s="53">
        <f t="shared" si="119"/>
        <v>5.75128424263211</v>
      </c>
      <c r="F207" s="53">
        <f t="shared" si="119"/>
        <v>5.895841149462569</v>
      </c>
      <c r="G207" s="53">
        <f t="shared" si="119"/>
        <v>6.046919227329411</v>
      </c>
      <c r="H207" s="53">
        <f t="shared" si="119"/>
        <v>6.204430100961204</v>
      </c>
      <c r="I207" s="53">
        <f t="shared" si="119"/>
        <v>6.3682269380333025</v>
      </c>
      <c r="J207" s="53">
        <f t="shared" si="119"/>
        <v>6.538101206897309</v>
      </c>
      <c r="K207" s="53">
        <f t="shared" si="119"/>
        <v>6.713780405116339</v>
      </c>
      <c r="L207" s="53">
        <f t="shared" si="119"/>
        <v>6.894926940698923</v>
      </c>
    </row>
    <row r="208" spans="1:12" ht="18" customHeight="1">
      <c r="A208" s="52" t="s">
        <v>201</v>
      </c>
      <c r="B208" s="53"/>
      <c r="C208" s="53">
        <f aca="true" t="shared" si="120" ref="C208:L208">100*C174/B174-100</f>
        <v>2.7223649845280278</v>
      </c>
      <c r="D208" s="53">
        <f t="shared" si="120"/>
        <v>2.650216420677296</v>
      </c>
      <c r="E208" s="53">
        <f t="shared" si="120"/>
        <v>2.650216420677282</v>
      </c>
      <c r="F208" s="53">
        <f t="shared" si="120"/>
        <v>2.650216420677282</v>
      </c>
      <c r="G208" s="53">
        <f t="shared" si="120"/>
        <v>2.650216420677296</v>
      </c>
      <c r="H208" s="53">
        <f t="shared" si="120"/>
        <v>2.6502164206772676</v>
      </c>
      <c r="I208" s="53">
        <f t="shared" si="120"/>
        <v>2.650216420677282</v>
      </c>
      <c r="J208" s="53">
        <f t="shared" si="120"/>
        <v>2.650216420677296</v>
      </c>
      <c r="K208" s="53">
        <f t="shared" si="120"/>
        <v>2.650216420677282</v>
      </c>
      <c r="L208" s="53">
        <f t="shared" si="120"/>
        <v>2.6502164206772676</v>
      </c>
    </row>
    <row r="209" spans="1:12" ht="18" customHeight="1">
      <c r="A209" s="44" t="s">
        <v>182</v>
      </c>
      <c r="B209" s="53"/>
      <c r="C209" s="111">
        <f aca="true" t="shared" si="121" ref="C209:L209">100*C175/B175-100</f>
        <v>23.403094989751636</v>
      </c>
      <c r="D209" s="111">
        <f t="shared" si="121"/>
        <v>11.662610015996606</v>
      </c>
      <c r="E209" s="111">
        <f t="shared" si="121"/>
        <v>6.8277743963964355</v>
      </c>
      <c r="F209" s="111">
        <f t="shared" si="121"/>
        <v>19.958715504322882</v>
      </c>
      <c r="G209" s="111">
        <f t="shared" si="121"/>
        <v>7.942435145849117</v>
      </c>
      <c r="H209" s="111">
        <f t="shared" si="121"/>
        <v>22.58492197822555</v>
      </c>
      <c r="I209" s="111">
        <f t="shared" si="121"/>
        <v>1.2306782782577699</v>
      </c>
      <c r="J209" s="111">
        <f t="shared" si="121"/>
        <v>0.06981027589264954</v>
      </c>
      <c r="K209" s="111">
        <f t="shared" si="121"/>
        <v>9.669376965871024</v>
      </c>
      <c r="L209" s="111">
        <f t="shared" si="121"/>
        <v>11.701075715487349</v>
      </c>
    </row>
    <row r="210" spans="1:12" ht="18" customHeight="1">
      <c r="A210" s="101" t="s">
        <v>202</v>
      </c>
      <c r="B210" s="35"/>
      <c r="C210" s="53">
        <f aca="true" t="shared" si="122" ref="C210:L210">100*C176/B176-100</f>
        <v>4.732271312188686</v>
      </c>
      <c r="D210" s="53">
        <f t="shared" si="122"/>
        <v>7.116763270986752</v>
      </c>
      <c r="E210" s="53">
        <f t="shared" si="122"/>
        <v>5.619170934097198</v>
      </c>
      <c r="F210" s="53">
        <f t="shared" si="122"/>
        <v>4.848119343247589</v>
      </c>
      <c r="G210" s="53">
        <f t="shared" si="122"/>
        <v>6.560939094051733</v>
      </c>
      <c r="H210" s="53">
        <f t="shared" si="122"/>
        <v>7.5834072990941905</v>
      </c>
      <c r="I210" s="53">
        <f t="shared" si="122"/>
        <v>5.515597535928279</v>
      </c>
      <c r="J210" s="53">
        <f t="shared" si="122"/>
        <v>6.73960787684608</v>
      </c>
      <c r="K210" s="53">
        <f t="shared" si="122"/>
        <v>6.908241977620349</v>
      </c>
      <c r="L210" s="53">
        <f t="shared" si="122"/>
        <v>6.742806191763535</v>
      </c>
    </row>
    <row r="211" spans="1:12" ht="18" customHeight="1">
      <c r="A211" s="44" t="s">
        <v>40</v>
      </c>
      <c r="B211" s="35"/>
      <c r="C211" s="111">
        <f aca="true" t="shared" si="123" ref="C211:L211">100*C177/B177-100</f>
        <v>3.4735847060908327</v>
      </c>
      <c r="D211" s="111">
        <f t="shared" si="123"/>
        <v>31.04534375775512</v>
      </c>
      <c r="E211" s="111">
        <f t="shared" si="123"/>
        <v>4.846495088094244</v>
      </c>
      <c r="F211" s="111">
        <f t="shared" si="123"/>
        <v>12.753339724200515</v>
      </c>
      <c r="G211" s="111">
        <f t="shared" si="123"/>
        <v>3.766516597306662</v>
      </c>
      <c r="H211" s="111">
        <f t="shared" si="123"/>
        <v>12.135215524450487</v>
      </c>
      <c r="I211" s="111">
        <f t="shared" si="123"/>
        <v>0.4059614434252836</v>
      </c>
      <c r="J211" s="111">
        <f t="shared" si="123"/>
        <v>14.216661538001048</v>
      </c>
      <c r="K211" s="111">
        <f t="shared" si="123"/>
        <v>7.6714288981522145</v>
      </c>
      <c r="L211" s="111">
        <f t="shared" si="123"/>
        <v>9.628877549275842</v>
      </c>
    </row>
    <row r="212" spans="1:12" ht="18" customHeight="1">
      <c r="A212" s="101" t="s">
        <v>203</v>
      </c>
      <c r="B212" s="35"/>
      <c r="C212" s="53">
        <f aca="true" t="shared" si="124" ref="C212:L212">100*C178/B178-100</f>
        <v>4.66057099553052</v>
      </c>
      <c r="D212" s="53">
        <f t="shared" si="124"/>
        <v>8.464381241770042</v>
      </c>
      <c r="E212" s="53">
        <f t="shared" si="124"/>
        <v>5.566595647877506</v>
      </c>
      <c r="F212" s="53">
        <f t="shared" si="124"/>
        <v>5.382346168458014</v>
      </c>
      <c r="G212" s="53">
        <f t="shared" si="124"/>
        <v>6.358886081488677</v>
      </c>
      <c r="H212" s="53">
        <f t="shared" si="124"/>
        <v>7.904507572251376</v>
      </c>
      <c r="I212" s="53">
        <f t="shared" si="124"/>
        <v>5.141013620819578</v>
      </c>
      <c r="J212" s="53">
        <f t="shared" si="124"/>
        <v>7.263060030215641</v>
      </c>
      <c r="K212" s="53">
        <f t="shared" si="124"/>
        <v>6.965134696830177</v>
      </c>
      <c r="L212" s="53">
        <f t="shared" si="124"/>
        <v>6.959372588937072</v>
      </c>
    </row>
    <row r="213" spans="2:9" ht="18" customHeight="1">
      <c r="B213" s="35"/>
      <c r="C213" s="35"/>
      <c r="D213" s="35"/>
      <c r="E213" s="35"/>
      <c r="F213" s="35"/>
      <c r="G213" s="35"/>
      <c r="H213" s="35"/>
      <c r="I213" s="35"/>
    </row>
    <row r="214" spans="1:12" ht="18" customHeight="1">
      <c r="A214" s="143" t="s">
        <v>245</v>
      </c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</row>
    <row r="215" spans="1:90" ht="18" customHeight="1">
      <c r="A215" s="48"/>
      <c r="B215" s="54"/>
      <c r="C215" s="54"/>
      <c r="D215" s="54"/>
      <c r="E215" s="54"/>
      <c r="F215" s="54"/>
      <c r="G215" s="54"/>
      <c r="L215" s="55" t="s">
        <v>39</v>
      </c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</row>
    <row r="216" spans="1:12" ht="18" customHeight="1">
      <c r="A216" s="24" t="s">
        <v>32</v>
      </c>
      <c r="B216" s="25">
        <v>2005</v>
      </c>
      <c r="C216" s="25">
        <v>2006</v>
      </c>
      <c r="D216" s="25">
        <v>2007</v>
      </c>
      <c r="E216" s="25">
        <v>2008</v>
      </c>
      <c r="F216" s="25">
        <v>2009</v>
      </c>
      <c r="G216" s="25">
        <v>2010</v>
      </c>
      <c r="H216" s="25">
        <v>2011</v>
      </c>
      <c r="I216" s="25">
        <v>2012</v>
      </c>
      <c r="J216" s="25">
        <v>2013</v>
      </c>
      <c r="K216" s="25">
        <v>2014</v>
      </c>
      <c r="L216" s="25">
        <v>2015</v>
      </c>
    </row>
    <row r="217" spans="1:12" ht="18" customHeight="1">
      <c r="A217" s="106" t="s">
        <v>183</v>
      </c>
      <c r="B217" s="56">
        <f aca="true" t="shared" si="125" ref="B217:L217">100*(B149/B$178)</f>
        <v>29.066109281942936</v>
      </c>
      <c r="C217" s="56">
        <f t="shared" si="125"/>
        <v>28.42448862762359</v>
      </c>
      <c r="D217" s="56">
        <f t="shared" si="125"/>
        <v>26.82570344884574</v>
      </c>
      <c r="E217" s="56">
        <f t="shared" si="125"/>
        <v>27.317269175041147</v>
      </c>
      <c r="F217" s="56">
        <f t="shared" si="125"/>
        <v>27.244063541949977</v>
      </c>
      <c r="G217" s="56">
        <f t="shared" si="125"/>
        <v>26.305614459258376</v>
      </c>
      <c r="H217" s="56">
        <f t="shared" si="125"/>
        <v>25.225297706697923</v>
      </c>
      <c r="I217" s="56">
        <f t="shared" si="125"/>
        <v>24.771269692550817</v>
      </c>
      <c r="J217" s="56">
        <f t="shared" si="125"/>
        <v>23.832824420814656</v>
      </c>
      <c r="K217" s="56">
        <f t="shared" si="125"/>
        <v>23.03457169748662</v>
      </c>
      <c r="L217" s="56">
        <f t="shared" si="125"/>
        <v>22.040333598928676</v>
      </c>
    </row>
    <row r="218" spans="1:12" ht="18" customHeight="1">
      <c r="A218" s="105" t="s">
        <v>33</v>
      </c>
      <c r="B218" s="57">
        <f aca="true" t="shared" si="126" ref="B218:L218">100*(B150/B$178)</f>
        <v>15.73773362671607</v>
      </c>
      <c r="C218" s="57">
        <f t="shared" si="126"/>
        <v>14.825054998059048</v>
      </c>
      <c r="D218" s="57">
        <f t="shared" si="126"/>
        <v>13.460894013345499</v>
      </c>
      <c r="E218" s="57">
        <f t="shared" si="126"/>
        <v>13.74627193151323</v>
      </c>
      <c r="F218" s="57">
        <f t="shared" si="126"/>
        <v>13.76263903345752</v>
      </c>
      <c r="G218" s="57">
        <f t="shared" si="126"/>
        <v>13.412392333833573</v>
      </c>
      <c r="H218" s="57">
        <f t="shared" si="126"/>
        <v>13.031920659495691</v>
      </c>
      <c r="I218" s="57">
        <f t="shared" si="126"/>
        <v>12.913867389112166</v>
      </c>
      <c r="J218" s="57">
        <f t="shared" si="126"/>
        <v>12.457103795965436</v>
      </c>
      <c r="K218" s="57">
        <f t="shared" si="126"/>
        <v>12.111785755726231</v>
      </c>
      <c r="L218" s="57">
        <f t="shared" si="126"/>
        <v>11.578080025557329</v>
      </c>
    </row>
    <row r="219" spans="1:36" ht="18" customHeight="1">
      <c r="A219" s="105" t="s">
        <v>34</v>
      </c>
      <c r="B219" s="57">
        <f aca="true" t="shared" si="127" ref="B219:L219">100*(B151/B$178)</f>
        <v>9.20732397222892</v>
      </c>
      <c r="C219" s="57">
        <f t="shared" si="127"/>
        <v>9.446897983988814</v>
      </c>
      <c r="D219" s="57">
        <f t="shared" si="127"/>
        <v>9.388283131753443</v>
      </c>
      <c r="E219" s="57">
        <f t="shared" si="127"/>
        <v>9.609926796214596</v>
      </c>
      <c r="F219" s="57">
        <f t="shared" si="127"/>
        <v>9.602082515450883</v>
      </c>
      <c r="G219" s="57">
        <f t="shared" si="127"/>
        <v>9.157366064145144</v>
      </c>
      <c r="H219" s="57">
        <f t="shared" si="127"/>
        <v>8.625154544044268</v>
      </c>
      <c r="I219" s="57">
        <f t="shared" si="127"/>
        <v>8.35347730502504</v>
      </c>
      <c r="J219" s="57">
        <f t="shared" si="127"/>
        <v>7.94489125986651</v>
      </c>
      <c r="K219" s="57">
        <f t="shared" si="127"/>
        <v>7.590452724001191</v>
      </c>
      <c r="L219" s="57">
        <f t="shared" si="127"/>
        <v>7.267278209557985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12" ht="18" customHeight="1">
      <c r="A220" s="105" t="s">
        <v>180</v>
      </c>
      <c r="B220" s="57">
        <f aca="true" t="shared" si="128" ref="B220:L220">100*(B152/B$178)</f>
        <v>2.3847583156569585</v>
      </c>
      <c r="C220" s="57">
        <f t="shared" si="128"/>
        <v>2.446401337294624</v>
      </c>
      <c r="D220" s="57">
        <f t="shared" si="128"/>
        <v>2.3898070875788244</v>
      </c>
      <c r="E220" s="57">
        <f t="shared" si="128"/>
        <v>2.349093002866844</v>
      </c>
      <c r="F220" s="57">
        <f t="shared" si="128"/>
        <v>2.342684216275329</v>
      </c>
      <c r="G220" s="57">
        <f t="shared" si="128"/>
        <v>2.277959208951471</v>
      </c>
      <c r="H220" s="57">
        <f t="shared" si="128"/>
        <v>2.1816823179744174</v>
      </c>
      <c r="I220" s="57">
        <f t="shared" si="128"/>
        <v>2.1470940930539686</v>
      </c>
      <c r="J220" s="57">
        <f t="shared" si="128"/>
        <v>2.0967672094063055</v>
      </c>
      <c r="K220" s="57">
        <f t="shared" si="128"/>
        <v>2.0601922882685213</v>
      </c>
      <c r="L220" s="57">
        <f t="shared" si="128"/>
        <v>1.9760360129887107</v>
      </c>
    </row>
    <row r="221" spans="1:36" ht="18" customHeight="1">
      <c r="A221" s="105" t="s">
        <v>35</v>
      </c>
      <c r="B221" s="57">
        <f aca="true" t="shared" si="129" ref="B221:L221">100*(B153/B$178)</f>
        <v>1.7362933673409922</v>
      </c>
      <c r="C221" s="57">
        <f t="shared" si="129"/>
        <v>1.7061343082811038</v>
      </c>
      <c r="D221" s="57">
        <f t="shared" si="129"/>
        <v>1.5867192161679717</v>
      </c>
      <c r="E221" s="57">
        <f t="shared" si="129"/>
        <v>1.611977444446477</v>
      </c>
      <c r="F221" s="57">
        <f t="shared" si="129"/>
        <v>1.5366577767662462</v>
      </c>
      <c r="G221" s="57">
        <f t="shared" si="129"/>
        <v>1.4578968523281868</v>
      </c>
      <c r="H221" s="57">
        <f t="shared" si="129"/>
        <v>1.3865401851835502</v>
      </c>
      <c r="I221" s="57">
        <f t="shared" si="129"/>
        <v>1.3568309053596395</v>
      </c>
      <c r="J221" s="57">
        <f t="shared" si="129"/>
        <v>1.3340621555764052</v>
      </c>
      <c r="K221" s="57">
        <f t="shared" si="129"/>
        <v>1.2721409294906754</v>
      </c>
      <c r="L221" s="57">
        <f t="shared" si="129"/>
        <v>1.2189393508246553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12" ht="18" customHeight="1">
      <c r="A222" s="113" t="s">
        <v>181</v>
      </c>
      <c r="B222" s="56">
        <f aca="true" t="shared" si="130" ref="B222:L222">100*(B154/B$178)</f>
        <v>19.444909537199305</v>
      </c>
      <c r="C222" s="56">
        <f t="shared" si="130"/>
        <v>19.72833953355722</v>
      </c>
      <c r="D222" s="56">
        <f t="shared" si="130"/>
        <v>20.194062069131423</v>
      </c>
      <c r="E222" s="56">
        <f t="shared" si="130"/>
        <v>20.378774911605735</v>
      </c>
      <c r="F222" s="56">
        <f t="shared" si="130"/>
        <v>19.97655909339465</v>
      </c>
      <c r="G222" s="56">
        <f t="shared" si="130"/>
        <v>20.48873590314836</v>
      </c>
      <c r="H222" s="56">
        <f t="shared" si="130"/>
        <v>21.275465050719887</v>
      </c>
      <c r="I222" s="56">
        <f t="shared" si="130"/>
        <v>21.053985505041457</v>
      </c>
      <c r="J222" s="56">
        <f t="shared" si="130"/>
        <v>21.49948563183956</v>
      </c>
      <c r="K222" s="56">
        <f t="shared" si="130"/>
        <v>22.178416787201623</v>
      </c>
      <c r="L222" s="56">
        <f t="shared" si="130"/>
        <v>23.070224638416224</v>
      </c>
    </row>
    <row r="223" spans="1:12" ht="18" customHeight="1">
      <c r="A223" s="52" t="s">
        <v>184</v>
      </c>
      <c r="B223" s="57">
        <f aca="true" t="shared" si="131" ref="B223:L223">100*(B155/B$178)</f>
        <v>4.206092996377669</v>
      </c>
      <c r="C223" s="57">
        <f t="shared" si="131"/>
        <v>3.469455496263026</v>
      </c>
      <c r="D223" s="57">
        <f t="shared" si="131"/>
        <v>3.494197979763787</v>
      </c>
      <c r="E223" s="57">
        <f t="shared" si="131"/>
        <v>2.986304906142773</v>
      </c>
      <c r="F223" s="57">
        <f t="shared" si="131"/>
        <v>3.3633136292148134</v>
      </c>
      <c r="G223" s="57">
        <f t="shared" si="131"/>
        <v>3.3915328154122237</v>
      </c>
      <c r="H223" s="57">
        <f t="shared" si="131"/>
        <v>3.3406135790041334</v>
      </c>
      <c r="I223" s="57">
        <f t="shared" si="131"/>
        <v>3.3888229122627798</v>
      </c>
      <c r="J223" s="57">
        <f t="shared" si="131"/>
        <v>3.2813441775927945</v>
      </c>
      <c r="K223" s="57">
        <f t="shared" si="131"/>
        <v>3.355089451008498</v>
      </c>
      <c r="L223" s="57">
        <f t="shared" si="131"/>
        <v>3.4215320489662213</v>
      </c>
    </row>
    <row r="224" spans="1:12" ht="18" customHeight="1">
      <c r="A224" s="52" t="s">
        <v>185</v>
      </c>
      <c r="B224" s="57">
        <f aca="true" t="shared" si="132" ref="B224:L224">100*(B156/B$178)</f>
        <v>6.593410956427337</v>
      </c>
      <c r="C224" s="57">
        <f t="shared" si="132"/>
        <v>6.831189828316527</v>
      </c>
      <c r="D224" s="57">
        <f t="shared" si="132"/>
        <v>7.022792666379431</v>
      </c>
      <c r="E224" s="57">
        <f t="shared" si="132"/>
        <v>7.409725611312217</v>
      </c>
      <c r="F224" s="57">
        <f t="shared" si="132"/>
        <v>7.360915750737178</v>
      </c>
      <c r="G224" s="57">
        <f t="shared" si="132"/>
        <v>7.540183154361364</v>
      </c>
      <c r="H224" s="57">
        <f t="shared" si="132"/>
        <v>7.472708827591992</v>
      </c>
      <c r="I224" s="57">
        <f t="shared" si="132"/>
        <v>7.39972603655635</v>
      </c>
      <c r="J224" s="57">
        <f t="shared" si="132"/>
        <v>7.345404912592696</v>
      </c>
      <c r="K224" s="57">
        <f t="shared" si="132"/>
        <v>7.335005012186377</v>
      </c>
      <c r="L224" s="57">
        <f t="shared" si="132"/>
        <v>7.306162392860778</v>
      </c>
    </row>
    <row r="225" spans="1:12" ht="18" customHeight="1">
      <c r="A225" s="52" t="s">
        <v>186</v>
      </c>
      <c r="B225" s="57">
        <f aca="true" t="shared" si="133" ref="B225:L225">100*(B157/B$178)</f>
        <v>0.9102244766618707</v>
      </c>
      <c r="C225" s="57">
        <f t="shared" si="133"/>
        <v>0.7938863519871109</v>
      </c>
      <c r="D225" s="57">
        <f t="shared" si="133"/>
        <v>0.8689522057428501</v>
      </c>
      <c r="E225" s="57">
        <f t="shared" si="133"/>
        <v>0.8894374569965801</v>
      </c>
      <c r="F225" s="57">
        <f t="shared" si="133"/>
        <v>0.8800685762224475</v>
      </c>
      <c r="G225" s="57">
        <f t="shared" si="133"/>
        <v>0.9383836459033179</v>
      </c>
      <c r="H225" s="57">
        <f t="shared" si="133"/>
        <v>0.8320639773782628</v>
      </c>
      <c r="I225" s="57">
        <f t="shared" si="133"/>
        <v>0.8175640477033036</v>
      </c>
      <c r="J225" s="57">
        <f t="shared" si="133"/>
        <v>0.8615040530296193</v>
      </c>
      <c r="K225" s="57">
        <f t="shared" si="133"/>
        <v>0.8806633593724984</v>
      </c>
      <c r="L225" s="57">
        <f t="shared" si="133"/>
        <v>0.8713477584286087</v>
      </c>
    </row>
    <row r="226" spans="1:12" ht="18" customHeight="1">
      <c r="A226" s="52" t="s">
        <v>187</v>
      </c>
      <c r="B226" s="57">
        <f aca="true" t="shared" si="134" ref="B226:L226">100*(B158/B$178)</f>
        <v>1.0781501818396928</v>
      </c>
      <c r="C226" s="57">
        <f t="shared" si="134"/>
        <v>1.0524640962401703</v>
      </c>
      <c r="D226" s="57">
        <f t="shared" si="134"/>
        <v>0.8998653944442834</v>
      </c>
      <c r="E226" s="57">
        <f t="shared" si="134"/>
        <v>0.8722613531930641</v>
      </c>
      <c r="F226" s="57">
        <f t="shared" si="134"/>
        <v>0.8654805711688927</v>
      </c>
      <c r="G226" s="57">
        <f t="shared" si="134"/>
        <v>0.8313567424546771</v>
      </c>
      <c r="H226" s="57">
        <f t="shared" si="134"/>
        <v>0.7608400230519341</v>
      </c>
      <c r="I226" s="57">
        <f t="shared" si="134"/>
        <v>0.7441112794176774</v>
      </c>
      <c r="J226" s="57">
        <f t="shared" si="134"/>
        <v>0.7121437295583736</v>
      </c>
      <c r="K226" s="57">
        <f t="shared" si="134"/>
        <v>0.6906273882381918</v>
      </c>
      <c r="L226" s="57">
        <f t="shared" si="134"/>
        <v>0.6462527622337894</v>
      </c>
    </row>
    <row r="227" spans="1:12" ht="18" customHeight="1">
      <c r="A227" s="52" t="s">
        <v>188</v>
      </c>
      <c r="B227" s="57">
        <f aca="true" t="shared" si="135" ref="B227:L227">100*(B159/B$178)</f>
        <v>6.657030925892732</v>
      </c>
      <c r="C227" s="57">
        <f t="shared" si="135"/>
        <v>7.5813437607503875</v>
      </c>
      <c r="D227" s="57">
        <f t="shared" si="135"/>
        <v>7.908253822801073</v>
      </c>
      <c r="E227" s="57">
        <f t="shared" si="135"/>
        <v>8.221045583961102</v>
      </c>
      <c r="F227" s="57">
        <f t="shared" si="135"/>
        <v>7.506780566051316</v>
      </c>
      <c r="G227" s="57">
        <f t="shared" si="135"/>
        <v>7.78727954501678</v>
      </c>
      <c r="H227" s="57">
        <f t="shared" si="135"/>
        <v>8.869238643693565</v>
      </c>
      <c r="I227" s="57">
        <f t="shared" si="135"/>
        <v>8.703761229101346</v>
      </c>
      <c r="J227" s="57">
        <f t="shared" si="135"/>
        <v>9.299088759066073</v>
      </c>
      <c r="K227" s="57">
        <f t="shared" si="135"/>
        <v>9.917031576396056</v>
      </c>
      <c r="L227" s="57">
        <f t="shared" si="135"/>
        <v>10.824929675926825</v>
      </c>
    </row>
    <row r="228" spans="1:90" s="6" customFormat="1" ht="18" customHeight="1">
      <c r="A228" s="113" t="s">
        <v>36</v>
      </c>
      <c r="B228" s="56">
        <f aca="true" t="shared" si="136" ref="B228:L228">100*(B160/B$178)</f>
        <v>46.81116112285291</v>
      </c>
      <c r="C228" s="56">
        <f t="shared" si="136"/>
        <v>47.416370192616604</v>
      </c>
      <c r="D228" s="56">
        <f t="shared" si="136"/>
        <v>47.41236776448657</v>
      </c>
      <c r="E228" s="56">
        <f t="shared" si="136"/>
        <v>46.797274935034025</v>
      </c>
      <c r="F228" s="56">
        <f t="shared" si="136"/>
        <v>46.97308061905941</v>
      </c>
      <c r="G228" s="56">
        <f t="shared" si="136"/>
        <v>47.59679540818338</v>
      </c>
      <c r="H228" s="56">
        <f t="shared" si="136"/>
        <v>47.810456175993096</v>
      </c>
      <c r="I228" s="56">
        <f t="shared" si="136"/>
        <v>48.755040314033884</v>
      </c>
      <c r="J228" s="56">
        <f t="shared" si="136"/>
        <v>48.688112192489804</v>
      </c>
      <c r="K228" s="56">
        <f t="shared" si="136"/>
        <v>48.795502075513745</v>
      </c>
      <c r="L228" s="56">
        <f t="shared" si="136"/>
        <v>48.77769508293291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</row>
    <row r="229" spans="1:90" s="6" customFormat="1" ht="18" customHeight="1">
      <c r="A229" s="52" t="s">
        <v>189</v>
      </c>
      <c r="B229" s="57">
        <f aca="true" t="shared" si="137" ref="B229:L229">100*(B161/B$178)</f>
        <v>9.078172559016656</v>
      </c>
      <c r="C229" s="57">
        <f t="shared" si="137"/>
        <v>9.493265221472837</v>
      </c>
      <c r="D229" s="57">
        <f t="shared" si="137"/>
        <v>9.88159898388289</v>
      </c>
      <c r="E229" s="57">
        <f t="shared" si="137"/>
        <v>9.96844442809675</v>
      </c>
      <c r="F229" s="57">
        <f t="shared" si="137"/>
        <v>9.715503650906108</v>
      </c>
      <c r="G229" s="57">
        <f t="shared" si="137"/>
        <v>10.044931829479868</v>
      </c>
      <c r="H229" s="57">
        <f t="shared" si="137"/>
        <v>10.360847724705334</v>
      </c>
      <c r="I229" s="57">
        <f t="shared" si="137"/>
        <v>10.226931537046056</v>
      </c>
      <c r="J229" s="57">
        <f t="shared" si="137"/>
        <v>9.96159695141236</v>
      </c>
      <c r="K229" s="57">
        <f t="shared" si="137"/>
        <v>10.24423208329613</v>
      </c>
      <c r="L229" s="57">
        <f t="shared" si="137"/>
        <v>10.32276287140185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</row>
    <row r="230" spans="1:90" s="6" customFormat="1" ht="18" customHeight="1">
      <c r="A230" s="52" t="s">
        <v>190</v>
      </c>
      <c r="B230" s="57">
        <f aca="true" t="shared" si="138" ref="B230:L230">100*(B162/B$178)</f>
        <v>5.991427039370929</v>
      </c>
      <c r="C230" s="57">
        <f t="shared" si="138"/>
        <v>6.245823586729285</v>
      </c>
      <c r="D230" s="57">
        <f t="shared" si="138"/>
        <v>5.875339015897568</v>
      </c>
      <c r="E230" s="57">
        <f t="shared" si="138"/>
        <v>5.665979620038273</v>
      </c>
      <c r="F230" s="57">
        <f t="shared" si="138"/>
        <v>5.750088841201617</v>
      </c>
      <c r="G230" s="57">
        <f t="shared" si="138"/>
        <v>5.98605281927687</v>
      </c>
      <c r="H230" s="57">
        <f t="shared" si="138"/>
        <v>5.793498567008483</v>
      </c>
      <c r="I230" s="57">
        <f t="shared" si="138"/>
        <v>5.739347496771423</v>
      </c>
      <c r="J230" s="57">
        <f t="shared" si="138"/>
        <v>6.003706393580634</v>
      </c>
      <c r="K230" s="57">
        <f t="shared" si="138"/>
        <v>6.314366173066876</v>
      </c>
      <c r="L230" s="57">
        <f t="shared" si="138"/>
        <v>6.372622924661435</v>
      </c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</row>
    <row r="231" spans="1:90" s="6" customFormat="1" ht="18" customHeight="1">
      <c r="A231" s="52" t="s">
        <v>191</v>
      </c>
      <c r="B231" s="57">
        <f aca="true" t="shared" si="139" ref="B231:L231">100*(B163/B$178)</f>
        <v>1.8904933282420988</v>
      </c>
      <c r="C231" s="57">
        <f t="shared" si="139"/>
        <v>1.8686167826466014</v>
      </c>
      <c r="D231" s="57">
        <f t="shared" si="139"/>
        <v>1.800483828357162</v>
      </c>
      <c r="E231" s="57">
        <f t="shared" si="139"/>
        <v>1.7618049559237612</v>
      </c>
      <c r="F231" s="57">
        <f t="shared" si="139"/>
        <v>1.6889293594110018</v>
      </c>
      <c r="G231" s="57">
        <f t="shared" si="139"/>
        <v>1.6465088249468578</v>
      </c>
      <c r="H231" s="57">
        <f t="shared" si="139"/>
        <v>1.5891865754076318</v>
      </c>
      <c r="I231" s="57">
        <f t="shared" si="139"/>
        <v>1.6128408181636564</v>
      </c>
      <c r="J231" s="57">
        <f t="shared" si="139"/>
        <v>1.5454675251718053</v>
      </c>
      <c r="K231" s="57">
        <f t="shared" si="139"/>
        <v>1.4773002228684515</v>
      </c>
      <c r="L231" s="57">
        <f t="shared" si="139"/>
        <v>1.4125964507146804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</row>
    <row r="232" spans="1:90" s="6" customFormat="1" ht="18" customHeight="1">
      <c r="A232" s="52" t="s">
        <v>192</v>
      </c>
      <c r="B232" s="57">
        <f aca="true" t="shared" si="140" ref="B232:L232">100*(B164/B$178)</f>
        <v>2.1199129816386013</v>
      </c>
      <c r="C232" s="57">
        <f t="shared" si="140"/>
        <v>2.117289521349605</v>
      </c>
      <c r="D232" s="57">
        <f t="shared" si="140"/>
        <v>2.2975566982518094</v>
      </c>
      <c r="E232" s="57">
        <f t="shared" si="140"/>
        <v>2.4348574437251016</v>
      </c>
      <c r="F232" s="57">
        <f t="shared" si="140"/>
        <v>2.9259939106799293</v>
      </c>
      <c r="G232" s="57">
        <f t="shared" si="140"/>
        <v>3.423539433218554</v>
      </c>
      <c r="H232" s="57">
        <f t="shared" si="140"/>
        <v>3.4449568735821217</v>
      </c>
      <c r="I232" s="57">
        <f t="shared" si="140"/>
        <v>4.005196326457703</v>
      </c>
      <c r="J232" s="57">
        <f t="shared" si="140"/>
        <v>4.231929256158951</v>
      </c>
      <c r="K232" s="57">
        <f t="shared" si="140"/>
        <v>4.273726565853055</v>
      </c>
      <c r="L232" s="57">
        <f t="shared" si="140"/>
        <v>4.477965675667085</v>
      </c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</row>
    <row r="233" spans="1:90" s="6" customFormat="1" ht="18" customHeight="1">
      <c r="A233" s="52" t="s">
        <v>193</v>
      </c>
      <c r="B233" s="57">
        <f aca="true" t="shared" si="141" ref="B233:L233">100*(B165/B$178)</f>
        <v>2.211082174027274</v>
      </c>
      <c r="C233" s="57">
        <f t="shared" si="141"/>
        <v>2.516360392639031</v>
      </c>
      <c r="D233" s="57">
        <f t="shared" si="141"/>
        <v>2.824290659747225</v>
      </c>
      <c r="E233" s="57">
        <f t="shared" si="141"/>
        <v>3.1775902873452355</v>
      </c>
      <c r="F233" s="57">
        <f t="shared" si="141"/>
        <v>3.569039591225017</v>
      </c>
      <c r="G233" s="57">
        <f t="shared" si="141"/>
        <v>3.7794643615391257</v>
      </c>
      <c r="H233" s="57">
        <f t="shared" si="141"/>
        <v>4.021547049006798</v>
      </c>
      <c r="I233" s="57">
        <f t="shared" si="141"/>
        <v>4.021374583729456</v>
      </c>
      <c r="J233" s="57">
        <f t="shared" si="141"/>
        <v>3.9802048511385557</v>
      </c>
      <c r="K233" s="57">
        <f t="shared" si="141"/>
        <v>4.122347113687542</v>
      </c>
      <c r="L233" s="57">
        <f t="shared" si="141"/>
        <v>4.3089837495830725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</row>
    <row r="234" spans="1:90" s="6" customFormat="1" ht="18" customHeight="1">
      <c r="A234" s="52" t="s">
        <v>194</v>
      </c>
      <c r="B234" s="57">
        <f aca="true" t="shared" si="142" ref="B234:L234">100*(B166/B$178)</f>
        <v>6.58214705523037</v>
      </c>
      <c r="C234" s="57">
        <f t="shared" si="142"/>
        <v>6.384922678133709</v>
      </c>
      <c r="D234" s="57">
        <f t="shared" si="142"/>
        <v>5.981473347005867</v>
      </c>
      <c r="E234" s="57">
        <f t="shared" si="142"/>
        <v>5.761078262496797</v>
      </c>
      <c r="F234" s="57">
        <f t="shared" si="142"/>
        <v>5.562975729877773</v>
      </c>
      <c r="G234" s="57">
        <f t="shared" si="142"/>
        <v>5.3267151295212285</v>
      </c>
      <c r="H234" s="57">
        <f t="shared" si="142"/>
        <v>5.031426097700534</v>
      </c>
      <c r="I234" s="57">
        <f t="shared" si="142"/>
        <v>4.881186417363225</v>
      </c>
      <c r="J234" s="57">
        <f t="shared" si="142"/>
        <v>4.645226457467836</v>
      </c>
      <c r="K234" s="57">
        <f t="shared" si="142"/>
        <v>4.436203349372356</v>
      </c>
      <c r="L234" s="57">
        <f t="shared" si="142"/>
        <v>4.239790143778766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</row>
    <row r="235" spans="1:90" s="6" customFormat="1" ht="18" customHeight="1">
      <c r="A235" s="52" t="s">
        <v>195</v>
      </c>
      <c r="B235" s="57">
        <f aca="true" t="shared" si="143" ref="B235:L235">100*(B167/B$178)</f>
        <v>1.0821994804107016</v>
      </c>
      <c r="C235" s="57">
        <f t="shared" si="143"/>
        <v>1.1513202490313825</v>
      </c>
      <c r="D235" s="57">
        <f t="shared" si="143"/>
        <v>1.1904050574231173</v>
      </c>
      <c r="E235" s="57">
        <f t="shared" si="143"/>
        <v>1.472334693046717</v>
      </c>
      <c r="F235" s="57">
        <f t="shared" si="143"/>
        <v>1.6175582235758195</v>
      </c>
      <c r="G235" s="57">
        <f t="shared" si="143"/>
        <v>1.9756893687667236</v>
      </c>
      <c r="H235" s="57">
        <f t="shared" si="143"/>
        <v>1.9191350670564673</v>
      </c>
      <c r="I235" s="57">
        <f t="shared" si="143"/>
        <v>1.7192942514078626</v>
      </c>
      <c r="J235" s="57">
        <f t="shared" si="143"/>
        <v>1.6897971065884883</v>
      </c>
      <c r="K235" s="57">
        <f t="shared" si="143"/>
        <v>1.5884264883189791</v>
      </c>
      <c r="L235" s="57">
        <f t="shared" si="143"/>
        <v>1.5862647339286127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</row>
    <row r="236" spans="1:90" s="6" customFormat="1" ht="18" customHeight="1">
      <c r="A236" s="52" t="s">
        <v>196</v>
      </c>
      <c r="B236" s="57">
        <f aca="true" t="shared" si="144" ref="B236:L236">100*(B168/B$178)</f>
        <v>3.1298336310022457</v>
      </c>
      <c r="C236" s="57">
        <f t="shared" si="144"/>
        <v>3.148415748754135</v>
      </c>
      <c r="D236" s="57">
        <f t="shared" si="144"/>
        <v>2.9626333987430953</v>
      </c>
      <c r="E236" s="57">
        <f t="shared" si="144"/>
        <v>2.755021039842106</v>
      </c>
      <c r="F236" s="57">
        <f t="shared" si="144"/>
        <v>2.6243598921234197</v>
      </c>
      <c r="G236" s="57">
        <f t="shared" si="144"/>
        <v>2.680835209536684</v>
      </c>
      <c r="H236" s="57">
        <f t="shared" si="144"/>
        <v>2.6109289705979357</v>
      </c>
      <c r="I236" s="57">
        <f t="shared" si="144"/>
        <v>3.0731232653638356</v>
      </c>
      <c r="J236" s="57">
        <f t="shared" si="144"/>
        <v>3.215579765867764</v>
      </c>
      <c r="K236" s="57">
        <f t="shared" si="144"/>
        <v>3.1859676125296144</v>
      </c>
      <c r="L236" s="57">
        <f t="shared" si="144"/>
        <v>3.1191298797215583</v>
      </c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</row>
    <row r="237" spans="1:90" s="6" customFormat="1" ht="18" customHeight="1">
      <c r="A237" s="52" t="s">
        <v>197</v>
      </c>
      <c r="B237" s="57">
        <f aca="true" t="shared" si="145" ref="B237:L237">100*(B169/B$178)</f>
        <v>8.501306529847863</v>
      </c>
      <c r="C237" s="57">
        <f t="shared" si="145"/>
        <v>8.096447718322922</v>
      </c>
      <c r="D237" s="57">
        <f t="shared" si="145"/>
        <v>8.140189887562324</v>
      </c>
      <c r="E237" s="57">
        <f t="shared" si="145"/>
        <v>7.22787559442524</v>
      </c>
      <c r="F237" s="57">
        <f t="shared" si="145"/>
        <v>6.807973987414612</v>
      </c>
      <c r="G237" s="57">
        <f t="shared" si="145"/>
        <v>6.08106705719098</v>
      </c>
      <c r="H237" s="57">
        <f t="shared" si="145"/>
        <v>6.528994700360729</v>
      </c>
      <c r="I237" s="57">
        <f t="shared" si="145"/>
        <v>6.777126994970793</v>
      </c>
      <c r="J237" s="57">
        <f t="shared" si="145"/>
        <v>6.810676360601445</v>
      </c>
      <c r="K237" s="57">
        <f t="shared" si="145"/>
        <v>6.616765117015364</v>
      </c>
      <c r="L237" s="57">
        <f t="shared" si="145"/>
        <v>6.47183612667626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</row>
    <row r="238" spans="1:90" s="6" customFormat="1" ht="18" customHeight="1">
      <c r="A238" s="52" t="s">
        <v>198</v>
      </c>
      <c r="B238" s="57">
        <f aca="true" t="shared" si="146" ref="B238:L238">100*(B170/B$178)</f>
        <v>2.959439927740953</v>
      </c>
      <c r="C238" s="57">
        <f t="shared" si="146"/>
        <v>3.0455788636349355</v>
      </c>
      <c r="D238" s="57">
        <f t="shared" si="146"/>
        <v>3.1796564807510648</v>
      </c>
      <c r="E238" s="57">
        <f t="shared" si="146"/>
        <v>3.2993914923163477</v>
      </c>
      <c r="F238" s="57">
        <f t="shared" si="146"/>
        <v>3.4175918308398487</v>
      </c>
      <c r="G238" s="57">
        <f t="shared" si="146"/>
        <v>3.417594966982211</v>
      </c>
      <c r="H238" s="57">
        <f t="shared" si="146"/>
        <v>3.3452559164444846</v>
      </c>
      <c r="I238" s="57">
        <f t="shared" si="146"/>
        <v>3.4174186848779433</v>
      </c>
      <c r="J238" s="57">
        <f t="shared" si="146"/>
        <v>3.322406538238927</v>
      </c>
      <c r="K238" s="57">
        <f t="shared" si="146"/>
        <v>3.2536070375475887</v>
      </c>
      <c r="L238" s="57">
        <f t="shared" si="146"/>
        <v>3.233482119840051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</row>
    <row r="239" spans="1:90" s="6" customFormat="1" ht="18" customHeight="1">
      <c r="A239" s="104" t="s">
        <v>242</v>
      </c>
      <c r="B239" s="57">
        <f aca="true" t="shared" si="147" ref="B239:L239">100*(B171/B$178)</f>
        <v>1.5801526000148254</v>
      </c>
      <c r="C239" s="57">
        <f t="shared" si="147"/>
        <v>1.65936588853313</v>
      </c>
      <c r="D239" s="57">
        <f t="shared" si="147"/>
        <v>1.63768403190668</v>
      </c>
      <c r="E239" s="57">
        <f t="shared" si="147"/>
        <v>1.6369762839512174</v>
      </c>
      <c r="F239" s="57">
        <f t="shared" si="147"/>
        <v>1.6689664637304782</v>
      </c>
      <c r="G239" s="57">
        <f t="shared" si="147"/>
        <v>1.621744854459617</v>
      </c>
      <c r="H239" s="57">
        <f t="shared" si="147"/>
        <v>1.5831016710615102</v>
      </c>
      <c r="I239" s="57">
        <f t="shared" si="147"/>
        <v>1.6769363752431223</v>
      </c>
      <c r="J239" s="57">
        <f t="shared" si="147"/>
        <v>1.7014785725633836</v>
      </c>
      <c r="K239" s="57">
        <f t="shared" si="147"/>
        <v>1.7203161002099916</v>
      </c>
      <c r="L239" s="57">
        <f t="shared" si="147"/>
        <v>1.6839342916388869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</row>
    <row r="240" spans="1:90" s="6" customFormat="1" ht="18" customHeight="1">
      <c r="A240" s="52" t="s">
        <v>199</v>
      </c>
      <c r="B240" s="57">
        <f aca="true" t="shared" si="148" ref="B240:L240">100*(B172/B$178)</f>
        <v>0.3428049436138949</v>
      </c>
      <c r="C240" s="57">
        <f t="shared" si="148"/>
        <v>0.3450020618853648</v>
      </c>
      <c r="D240" s="57">
        <f t="shared" si="148"/>
        <v>0.34189433458162605</v>
      </c>
      <c r="E240" s="57">
        <f t="shared" si="148"/>
        <v>0.3447269801470943</v>
      </c>
      <c r="F240" s="57">
        <f t="shared" si="148"/>
        <v>0.3370542761609651</v>
      </c>
      <c r="G240" s="57">
        <f t="shared" si="148"/>
        <v>0.33992735075231556</v>
      </c>
      <c r="H240" s="57">
        <f t="shared" si="148"/>
        <v>0.3394022845054533</v>
      </c>
      <c r="I240" s="57">
        <f t="shared" si="148"/>
        <v>0.3583110206386008</v>
      </c>
      <c r="J240" s="57">
        <f t="shared" si="148"/>
        <v>0.3532394938830503</v>
      </c>
      <c r="K240" s="57">
        <f t="shared" si="148"/>
        <v>0.3490851675273828</v>
      </c>
      <c r="L240" s="57">
        <f t="shared" si="148"/>
        <v>0.346685919342238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</row>
    <row r="241" spans="1:90" s="6" customFormat="1" ht="18" customHeight="1">
      <c r="A241" s="52" t="s">
        <v>200</v>
      </c>
      <c r="B241" s="57">
        <f aca="true" t="shared" si="149" ref="B241:L241">100*(B173/B$178)</f>
        <v>0.9668652550077733</v>
      </c>
      <c r="C241" s="57">
        <f t="shared" si="149"/>
        <v>0.9755884687422942</v>
      </c>
      <c r="D241" s="57">
        <f t="shared" si="149"/>
        <v>0.9505354327910128</v>
      </c>
      <c r="E241" s="57">
        <f t="shared" si="149"/>
        <v>0.9521983930510196</v>
      </c>
      <c r="F241" s="57">
        <f t="shared" si="149"/>
        <v>0.956838155910073</v>
      </c>
      <c r="G241" s="57">
        <f t="shared" si="149"/>
        <v>0.95403160348708</v>
      </c>
      <c r="H241" s="57">
        <f t="shared" si="149"/>
        <v>0.9390004646358953</v>
      </c>
      <c r="I241" s="57">
        <f t="shared" si="149"/>
        <v>0.949960544203198</v>
      </c>
      <c r="J241" s="57">
        <f t="shared" si="149"/>
        <v>0.9435400460547172</v>
      </c>
      <c r="K241" s="57">
        <f t="shared" si="149"/>
        <v>0.9413228484542849</v>
      </c>
      <c r="L241" s="57">
        <f t="shared" si="149"/>
        <v>0.9407556783250889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</row>
    <row r="242" spans="1:90" s="6" customFormat="1" ht="18" customHeight="1">
      <c r="A242" s="52" t="s">
        <v>201</v>
      </c>
      <c r="B242" s="57">
        <f aca="true" t="shared" si="150" ref="B242:L242">100*(B174/B$178)</f>
        <v>0.37532361768873</v>
      </c>
      <c r="C242" s="57">
        <f t="shared" si="150"/>
        <v>0.3683730107413767</v>
      </c>
      <c r="D242" s="57">
        <f t="shared" si="150"/>
        <v>0.3486266075851327</v>
      </c>
      <c r="E242" s="57">
        <f t="shared" si="150"/>
        <v>0.3389954606283633</v>
      </c>
      <c r="F242" s="57">
        <f t="shared" si="150"/>
        <v>0.33020670600275603</v>
      </c>
      <c r="G242" s="57">
        <f t="shared" si="150"/>
        <v>0.3186925990252665</v>
      </c>
      <c r="H242" s="57">
        <f t="shared" si="150"/>
        <v>0.30317421391971944</v>
      </c>
      <c r="I242" s="57">
        <f t="shared" si="150"/>
        <v>0.2959919977969994</v>
      </c>
      <c r="J242" s="57">
        <f t="shared" si="150"/>
        <v>0.2832628737618679</v>
      </c>
      <c r="K242" s="57">
        <f t="shared" si="150"/>
        <v>0.2718361957661368</v>
      </c>
      <c r="L242" s="57">
        <f t="shared" si="150"/>
        <v>0.260884517653329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</row>
    <row r="243" spans="1:90" s="6" customFormat="1" ht="18" customHeight="1">
      <c r="A243" s="44" t="s">
        <v>182</v>
      </c>
      <c r="B243" s="119">
        <f aca="true" t="shared" si="151" ref="B243:L243">100*(B175/B$178)</f>
        <v>-1.0186190961730757</v>
      </c>
      <c r="C243" s="119">
        <f t="shared" si="151"/>
        <v>-1.201032517668846</v>
      </c>
      <c r="D243" s="119">
        <f t="shared" si="151"/>
        <v>-1.2364466943120354</v>
      </c>
      <c r="E243" s="119">
        <f t="shared" si="151"/>
        <v>-1.2512182258270252</v>
      </c>
      <c r="F243" s="119">
        <f t="shared" si="151"/>
        <v>-1.4242853442062817</v>
      </c>
      <c r="G243" s="119">
        <f t="shared" si="151"/>
        <v>-1.4454911485099495</v>
      </c>
      <c r="H243" s="119">
        <f t="shared" si="151"/>
        <v>-1.6421503016605694</v>
      </c>
      <c r="I243" s="119">
        <f t="shared" si="151"/>
        <v>-1.5810765290075888</v>
      </c>
      <c r="J243" s="119">
        <f t="shared" si="151"/>
        <v>-1.475046751835038</v>
      </c>
      <c r="K243" s="119">
        <f t="shared" si="151"/>
        <v>-1.5123381906429203</v>
      </c>
      <c r="L243" s="119">
        <f t="shared" si="151"/>
        <v>-1.579382887647011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</row>
    <row r="244" spans="1:90" s="6" customFormat="1" ht="18" customHeight="1">
      <c r="A244" s="101" t="s">
        <v>202</v>
      </c>
      <c r="B244" s="56">
        <f aca="true" t="shared" si="152" ref="B244:L244">100*(B176/B$178)</f>
        <v>94.30356084582208</v>
      </c>
      <c r="C244" s="56">
        <f t="shared" si="152"/>
        <v>94.36816583612855</v>
      </c>
      <c r="D244" s="56">
        <f t="shared" si="152"/>
        <v>93.1956865881517</v>
      </c>
      <c r="E244" s="56">
        <f t="shared" si="152"/>
        <v>93.24210079585387</v>
      </c>
      <c r="F244" s="56">
        <f t="shared" si="152"/>
        <v>92.76941791019776</v>
      </c>
      <c r="G244" s="56">
        <f t="shared" si="152"/>
        <v>92.94565462208017</v>
      </c>
      <c r="H244" s="56">
        <f t="shared" si="152"/>
        <v>92.66906863175033</v>
      </c>
      <c r="I244" s="56">
        <f t="shared" si="152"/>
        <v>92.99921898261859</v>
      </c>
      <c r="J244" s="56">
        <f t="shared" si="152"/>
        <v>92.54537549330898</v>
      </c>
      <c r="K244" s="56">
        <f t="shared" si="152"/>
        <v>92.49615236955907</v>
      </c>
      <c r="L244" s="56">
        <f t="shared" si="152"/>
        <v>92.3088704326308</v>
      </c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</row>
    <row r="245" spans="1:90" s="6" customFormat="1" ht="18" customHeight="1">
      <c r="A245" s="44" t="s">
        <v>40</v>
      </c>
      <c r="B245" s="119">
        <f aca="true" t="shared" si="153" ref="B245:L245">100*(B177/B$178)</f>
        <v>5.696439154177927</v>
      </c>
      <c r="C245" s="119">
        <f t="shared" si="153"/>
        <v>5.631834163871449</v>
      </c>
      <c r="D245" s="119">
        <f t="shared" si="153"/>
        <v>6.804313411848302</v>
      </c>
      <c r="E245" s="119">
        <f t="shared" si="153"/>
        <v>6.757899204146121</v>
      </c>
      <c r="F245" s="119">
        <f t="shared" si="153"/>
        <v>7.230582089802239</v>
      </c>
      <c r="G245" s="119">
        <f t="shared" si="153"/>
        <v>7.054345377919838</v>
      </c>
      <c r="H245" s="119">
        <f t="shared" si="153"/>
        <v>7.330931368249674</v>
      </c>
      <c r="I245" s="119">
        <f t="shared" si="153"/>
        <v>7.000781017381408</v>
      </c>
      <c r="J245" s="119">
        <f t="shared" si="153"/>
        <v>7.454624506691015</v>
      </c>
      <c r="K245" s="119">
        <f t="shared" si="153"/>
        <v>7.503847630440935</v>
      </c>
      <c r="L245" s="119">
        <f t="shared" si="153"/>
        <v>7.691129567369204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</row>
    <row r="246" spans="1:90" s="6" customFormat="1" ht="18" customHeight="1">
      <c r="A246" s="101" t="s">
        <v>203</v>
      </c>
      <c r="B246" s="56">
        <f aca="true" t="shared" si="154" ref="B246:L246">100*(B178/B$178)</f>
        <v>100</v>
      </c>
      <c r="C246" s="56">
        <f t="shared" si="154"/>
        <v>100</v>
      </c>
      <c r="D246" s="56">
        <f t="shared" si="154"/>
        <v>100</v>
      </c>
      <c r="E246" s="56">
        <f t="shared" si="154"/>
        <v>100</v>
      </c>
      <c r="F246" s="56">
        <f t="shared" si="154"/>
        <v>100</v>
      </c>
      <c r="G246" s="56">
        <f t="shared" si="154"/>
        <v>100</v>
      </c>
      <c r="H246" s="56">
        <f t="shared" si="154"/>
        <v>100</v>
      </c>
      <c r="I246" s="56">
        <f t="shared" si="154"/>
        <v>100</v>
      </c>
      <c r="J246" s="56">
        <f t="shared" si="154"/>
        <v>100</v>
      </c>
      <c r="K246" s="56">
        <f t="shared" si="154"/>
        <v>100</v>
      </c>
      <c r="L246" s="56">
        <f t="shared" si="154"/>
        <v>100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</row>
    <row r="247" spans="2:90" s="6" customFormat="1" ht="18" customHeight="1">
      <c r="B247" s="58"/>
      <c r="C247" s="58"/>
      <c r="D247" s="58"/>
      <c r="E247" s="58"/>
      <c r="F247" s="3"/>
      <c r="G247" s="3"/>
      <c r="H247" s="3"/>
      <c r="I247" s="3"/>
      <c r="J247" s="3"/>
      <c r="K247" s="3"/>
      <c r="L247" s="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</row>
    <row r="248" spans="1:90" s="6" customFormat="1" ht="18" customHeight="1">
      <c r="A248" s="145" t="s">
        <v>44</v>
      </c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</row>
    <row r="249" spans="1:90" s="6" customFormat="1" ht="18" customHeight="1">
      <c r="A249" s="21"/>
      <c r="B249" s="59"/>
      <c r="C249" s="59"/>
      <c r="D249" s="59">
        <v>0.2055048756301403</v>
      </c>
      <c r="E249" s="59"/>
      <c r="F249" s="59"/>
      <c r="G249" s="59"/>
      <c r="L249" s="12" t="s">
        <v>31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</row>
    <row r="250" spans="1:90" s="6" customFormat="1" ht="18" customHeight="1">
      <c r="A250" s="24" t="s">
        <v>45</v>
      </c>
      <c r="B250" s="25">
        <v>2005</v>
      </c>
      <c r="C250" s="25">
        <v>2006</v>
      </c>
      <c r="D250" s="25">
        <v>2007</v>
      </c>
      <c r="E250" s="25">
        <v>2008</v>
      </c>
      <c r="F250" s="25">
        <v>2009</v>
      </c>
      <c r="G250" s="25">
        <v>2010</v>
      </c>
      <c r="H250" s="25">
        <v>2011</v>
      </c>
      <c r="I250" s="25">
        <v>2012</v>
      </c>
      <c r="J250" s="25">
        <v>2013</v>
      </c>
      <c r="K250" s="25">
        <v>2014</v>
      </c>
      <c r="L250" s="25">
        <v>2015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</row>
    <row r="251" spans="1:90" s="6" customFormat="1" ht="18" customHeight="1">
      <c r="A251" s="4" t="s">
        <v>37</v>
      </c>
      <c r="B251" s="8">
        <f>B252+B256+B259-B262+B265</f>
        <v>19112829.58912575</v>
      </c>
      <c r="C251" s="8">
        <f aca="true" t="shared" si="155" ref="C251:L251">C252+C256+C259-C262+C265</f>
        <v>23298435.282849617</v>
      </c>
      <c r="D251" s="8">
        <f t="shared" si="155"/>
        <v>26770431.79986512</v>
      </c>
      <c r="E251" s="8">
        <f t="shared" si="155"/>
        <v>32764939.517022505</v>
      </c>
      <c r="F251" s="8">
        <f t="shared" si="155"/>
        <v>37726823.627807364</v>
      </c>
      <c r="G251" s="8">
        <f t="shared" si="155"/>
        <v>43836018.049912326</v>
      </c>
      <c r="H251" s="8">
        <f t="shared" si="155"/>
        <v>52762580.930794634</v>
      </c>
      <c r="I251" s="8">
        <f t="shared" si="155"/>
        <v>61434213.909470506</v>
      </c>
      <c r="J251" s="8">
        <f t="shared" si="155"/>
        <v>70953227.34623206</v>
      </c>
      <c r="K251" s="8">
        <f t="shared" si="155"/>
        <v>79718416.09310456</v>
      </c>
      <c r="L251" s="8">
        <f t="shared" si="155"/>
        <v>90863680.8372748</v>
      </c>
      <c r="M251" s="2"/>
      <c r="N251" s="3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</row>
    <row r="252" spans="1:90" s="6" customFormat="1" ht="18" customHeight="1">
      <c r="A252" s="118" t="s">
        <v>204</v>
      </c>
      <c r="B252" s="8">
        <f>B253+B254+B255</f>
        <v>15661209.185659667</v>
      </c>
      <c r="C252" s="8">
        <f aca="true" t="shared" si="156" ref="C252:L252">C253+C254+C255</f>
        <v>18705900.08643793</v>
      </c>
      <c r="D252" s="8">
        <f t="shared" si="156"/>
        <v>21393840.45267809</v>
      </c>
      <c r="E252" s="8">
        <f t="shared" si="156"/>
        <v>26193621.56597487</v>
      </c>
      <c r="F252" s="8">
        <f t="shared" si="156"/>
        <v>31537867.919660736</v>
      </c>
      <c r="G252" s="8">
        <f t="shared" si="156"/>
        <v>35083358.172774866</v>
      </c>
      <c r="H252" s="8">
        <f t="shared" si="156"/>
        <v>41841724.149771415</v>
      </c>
      <c r="I252" s="8">
        <f t="shared" si="156"/>
        <v>49878463.40794514</v>
      </c>
      <c r="J252" s="8">
        <f t="shared" si="156"/>
        <v>60582187.20587449</v>
      </c>
      <c r="K252" s="8">
        <f t="shared" si="156"/>
        <v>62499198.24214135</v>
      </c>
      <c r="L252" s="8">
        <f t="shared" si="156"/>
        <v>68061695.4138239</v>
      </c>
      <c r="M252" s="2"/>
      <c r="N252" s="8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</row>
    <row r="253" spans="1:90" s="6" customFormat="1" ht="18" customHeight="1">
      <c r="A253" s="114" t="s">
        <v>205</v>
      </c>
      <c r="B253" s="27">
        <v>3245799.514905022</v>
      </c>
      <c r="C253" s="27">
        <v>4158288.1981867356</v>
      </c>
      <c r="D253" s="27">
        <v>4968233.729626325</v>
      </c>
      <c r="E253" s="27">
        <v>5275677.382247352</v>
      </c>
      <c r="F253" s="27">
        <v>6599152.426680573</v>
      </c>
      <c r="G253" s="27">
        <v>6451836.091570491</v>
      </c>
      <c r="H253" s="27">
        <v>7293791.519423817</v>
      </c>
      <c r="I253" s="27">
        <v>9055182.090796147</v>
      </c>
      <c r="J253" s="27">
        <v>11580483.934404923</v>
      </c>
      <c r="K253" s="27">
        <v>10996640.79879516</v>
      </c>
      <c r="L253" s="27">
        <v>12447517.939814163</v>
      </c>
      <c r="M253" s="2"/>
      <c r="N253" s="8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</row>
    <row r="254" spans="1:90" s="6" customFormat="1" ht="18" customHeight="1">
      <c r="A254" s="114" t="s">
        <v>206</v>
      </c>
      <c r="B254" s="27">
        <v>12361917.65294101</v>
      </c>
      <c r="C254" s="27">
        <v>14480826.654858131</v>
      </c>
      <c r="D254" s="27">
        <v>16348964.930507999</v>
      </c>
      <c r="E254" s="27">
        <v>20826214.19327518</v>
      </c>
      <c r="F254" s="27">
        <v>24829199.901418883</v>
      </c>
      <c r="G254" s="27">
        <v>28512137.389519166</v>
      </c>
      <c r="H254" s="27">
        <v>34415268.91819822</v>
      </c>
      <c r="I254" s="27">
        <v>40669369.87802233</v>
      </c>
      <c r="J254" s="27">
        <v>48835596.02048892</v>
      </c>
      <c r="K254" s="27">
        <v>51313860.055366434</v>
      </c>
      <c r="L254" s="27">
        <v>55408029.10896763</v>
      </c>
      <c r="M254" s="2"/>
      <c r="N254" s="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</row>
    <row r="255" spans="1:90" s="6" customFormat="1" ht="18" customHeight="1">
      <c r="A255" s="115" t="s">
        <v>207</v>
      </c>
      <c r="B255" s="27">
        <v>53492.017813634266</v>
      </c>
      <c r="C255" s="27">
        <v>66785.2333930634</v>
      </c>
      <c r="D255" s="27">
        <v>76641.79254377012</v>
      </c>
      <c r="E255" s="27">
        <v>91729.99045233813</v>
      </c>
      <c r="F255" s="27">
        <v>109515.59156127948</v>
      </c>
      <c r="G255" s="27">
        <v>119384.69168521077</v>
      </c>
      <c r="H255" s="27">
        <v>132663.71214937643</v>
      </c>
      <c r="I255" s="27">
        <v>153911.43912667065</v>
      </c>
      <c r="J255" s="27">
        <v>166107.25098064452</v>
      </c>
      <c r="K255" s="27">
        <v>188697.38797975887</v>
      </c>
      <c r="L255" s="27">
        <v>206148.36504210928</v>
      </c>
      <c r="M255" s="2"/>
      <c r="N255" s="14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</row>
    <row r="256" spans="1:90" s="6" customFormat="1" ht="18" customHeight="1">
      <c r="A256" s="116" t="s">
        <v>215</v>
      </c>
      <c r="B256" s="8">
        <f>B257+B258</f>
        <v>4103869.017312311</v>
      </c>
      <c r="C256" s="8">
        <f aca="true" t="shared" si="157" ref="C256:L256">C257+C258</f>
        <v>6066807.306965419</v>
      </c>
      <c r="D256" s="8">
        <f t="shared" si="157"/>
        <v>8793915.156036053</v>
      </c>
      <c r="E256" s="8">
        <f t="shared" si="157"/>
        <v>10509733.421773834</v>
      </c>
      <c r="F256" s="8">
        <f t="shared" si="157"/>
        <v>9478925.323178295</v>
      </c>
      <c r="G256" s="8">
        <f t="shared" si="157"/>
        <v>11965491.434709204</v>
      </c>
      <c r="H256" s="8">
        <f t="shared" si="157"/>
        <v>17538474.485191703</v>
      </c>
      <c r="I256" s="8">
        <f t="shared" si="157"/>
        <v>17510516.70538066</v>
      </c>
      <c r="J256" s="8">
        <f t="shared" si="157"/>
        <v>21516065.115675453</v>
      </c>
      <c r="K256" s="8">
        <f t="shared" si="157"/>
        <v>24624723.985291675</v>
      </c>
      <c r="L256" s="8">
        <f t="shared" si="157"/>
        <v>25328568.198560465</v>
      </c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</row>
    <row r="257" spans="1:90" s="6" customFormat="1" ht="18" customHeight="1">
      <c r="A257" s="115" t="s">
        <v>46</v>
      </c>
      <c r="B257" s="27">
        <v>4807453.5482862145</v>
      </c>
      <c r="C257" s="27">
        <v>6461393.114482003</v>
      </c>
      <c r="D257" s="27">
        <v>8427686.714173755</v>
      </c>
      <c r="E257" s="27">
        <v>11030529.171338188</v>
      </c>
      <c r="F257" s="27">
        <v>10883739.571344491</v>
      </c>
      <c r="G257" s="27">
        <v>12572205.189984748</v>
      </c>
      <c r="H257" s="27">
        <v>17324766.72734298</v>
      </c>
      <c r="I257" s="27">
        <v>18786138.434352223</v>
      </c>
      <c r="J257" s="27">
        <v>21625330.82485205</v>
      </c>
      <c r="K257" s="27">
        <v>25943896.737733245</v>
      </c>
      <c r="L257" s="27">
        <v>31345028.754159417</v>
      </c>
      <c r="M257" s="2"/>
      <c r="N257" s="141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</row>
    <row r="258" spans="1:90" s="6" customFormat="1" ht="18" customHeight="1">
      <c r="A258" s="115" t="s">
        <v>47</v>
      </c>
      <c r="B258" s="27">
        <v>-703584.5309739034</v>
      </c>
      <c r="C258" s="27">
        <v>-394585.80751658435</v>
      </c>
      <c r="D258" s="27">
        <v>366228.44186229864</v>
      </c>
      <c r="E258" s="27">
        <v>-520795.7495643539</v>
      </c>
      <c r="F258" s="27">
        <v>-1404814.2481661953</v>
      </c>
      <c r="G258" s="27">
        <v>-606713.7552755445</v>
      </c>
      <c r="H258" s="27">
        <v>213707.75784871954</v>
      </c>
      <c r="I258" s="27">
        <v>-1275621.7289715619</v>
      </c>
      <c r="J258" s="27">
        <v>-109265.70917659585</v>
      </c>
      <c r="K258" s="27">
        <v>-1319172.75244157</v>
      </c>
      <c r="L258" s="27">
        <v>-6016460.555598953</v>
      </c>
      <c r="M258" s="2"/>
      <c r="N258" s="141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</row>
    <row r="259" spans="1:90" s="6" customFormat="1" ht="18" customHeight="1">
      <c r="A259" s="118" t="s">
        <v>48</v>
      </c>
      <c r="B259" s="8">
        <f>B260+B261</f>
        <v>3232803.9481996577</v>
      </c>
      <c r="C259" s="8">
        <f aca="true" t="shared" si="158" ref="C259:L259">C260+C261</f>
        <v>3984226.732593618</v>
      </c>
      <c r="D259" s="8">
        <f t="shared" si="158"/>
        <v>5064728.920955172</v>
      </c>
      <c r="E259" s="8">
        <f t="shared" si="158"/>
        <v>6110225.68824501</v>
      </c>
      <c r="F259" s="8">
        <f t="shared" si="158"/>
        <v>6554600.220692938</v>
      </c>
      <c r="G259" s="8">
        <f t="shared" si="158"/>
        <v>8217681.105813085</v>
      </c>
      <c r="H259" s="8">
        <f t="shared" si="158"/>
        <v>10951622.024137288</v>
      </c>
      <c r="I259" s="8">
        <f t="shared" si="158"/>
        <v>13076462.7903757</v>
      </c>
      <c r="J259" s="8">
        <f t="shared" si="158"/>
        <v>12524114.813166818</v>
      </c>
      <c r="K259" s="8">
        <f t="shared" si="158"/>
        <v>15476677.294996079</v>
      </c>
      <c r="L259" s="8">
        <f t="shared" si="158"/>
        <v>19645875.80649235</v>
      </c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</row>
    <row r="260" spans="1:90" s="6" customFormat="1" ht="18" customHeight="1">
      <c r="A260" s="115" t="s">
        <v>209</v>
      </c>
      <c r="B260" s="27">
        <v>1891704.9999999993</v>
      </c>
      <c r="C260" s="27">
        <v>2176986.999999999</v>
      </c>
      <c r="D260" s="27">
        <v>2691888.576111117</v>
      </c>
      <c r="E260" s="27">
        <v>3694631.7815839993</v>
      </c>
      <c r="F260" s="27">
        <v>4108282.131478999</v>
      </c>
      <c r="G260" s="27">
        <v>5343694.206209</v>
      </c>
      <c r="H260" s="27">
        <v>7331020.752467002</v>
      </c>
      <c r="I260" s="27">
        <v>8653331.773691</v>
      </c>
      <c r="J260" s="27">
        <v>7436719.3145258</v>
      </c>
      <c r="K260" s="27">
        <v>9424890.159900699</v>
      </c>
      <c r="L260" s="27">
        <v>12193229.671544794</v>
      </c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</row>
    <row r="261" spans="1:90" s="6" customFormat="1" ht="18" customHeight="1">
      <c r="A261" s="115" t="s">
        <v>210</v>
      </c>
      <c r="B261" s="27">
        <v>1341098.9481996582</v>
      </c>
      <c r="C261" s="27">
        <v>1807239.7325936188</v>
      </c>
      <c r="D261" s="27">
        <v>2372840.3448440544</v>
      </c>
      <c r="E261" s="27">
        <v>2415593.90666101</v>
      </c>
      <c r="F261" s="27">
        <v>2446318.089213939</v>
      </c>
      <c r="G261" s="27">
        <v>2873986.899604085</v>
      </c>
      <c r="H261" s="27">
        <v>3620601.2716702856</v>
      </c>
      <c r="I261" s="27">
        <v>4423131.0166847</v>
      </c>
      <c r="J261" s="27">
        <v>5087395.498641018</v>
      </c>
      <c r="K261" s="27">
        <v>6051787.13509538</v>
      </c>
      <c r="L261" s="27">
        <v>7452646.134947558</v>
      </c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</row>
    <row r="262" spans="1:90" s="6" customFormat="1" ht="18" customHeight="1">
      <c r="A262" s="118" t="s">
        <v>49</v>
      </c>
      <c r="B262" s="8">
        <f>B263+B264</f>
        <v>4236940.997667081</v>
      </c>
      <c r="C262" s="8">
        <f>C263+C264</f>
        <v>5825864.8697474785</v>
      </c>
      <c r="D262" s="8">
        <f>D263+D264</f>
        <v>8482052.729804197</v>
      </c>
      <c r="E262" s="8">
        <f aca="true" t="shared" si="159" ref="E262:L262">E263+E264</f>
        <v>10088034.153374728</v>
      </c>
      <c r="F262" s="8">
        <f t="shared" si="159"/>
        <v>9913855.136859057</v>
      </c>
      <c r="G262" s="8">
        <f t="shared" si="159"/>
        <v>12769424.96216552</v>
      </c>
      <c r="H262" s="8">
        <f t="shared" si="159"/>
        <v>19014968.021726277</v>
      </c>
      <c r="I262" s="8">
        <f t="shared" si="159"/>
        <v>20341955.43329903</v>
      </c>
      <c r="J262" s="8">
        <f t="shared" si="159"/>
        <v>22044762.94200573</v>
      </c>
      <c r="K262" s="8">
        <f t="shared" si="159"/>
        <v>23746790.52910566</v>
      </c>
      <c r="L262" s="8">
        <f t="shared" si="159"/>
        <v>23937127.24640261</v>
      </c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</row>
    <row r="263" spans="1:90" s="6" customFormat="1" ht="18" customHeight="1">
      <c r="A263" s="115" t="s">
        <v>211</v>
      </c>
      <c r="B263" s="27">
        <v>3327982.5131917405</v>
      </c>
      <c r="C263" s="27">
        <v>4502725.016505231</v>
      </c>
      <c r="D263" s="27">
        <v>7190625.007999999</v>
      </c>
      <c r="E263" s="27">
        <v>8257336.909626169</v>
      </c>
      <c r="F263" s="27">
        <v>7662103.75378812</v>
      </c>
      <c r="G263" s="27">
        <v>10130043.914738022</v>
      </c>
      <c r="H263" s="27">
        <v>15572613.53111919</v>
      </c>
      <c r="I263" s="27">
        <v>16631036.580196217</v>
      </c>
      <c r="J263" s="27">
        <v>18113062.941820208</v>
      </c>
      <c r="K263" s="27">
        <v>19084787.421686642</v>
      </c>
      <c r="L263" s="27">
        <v>18230044.930019375</v>
      </c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</row>
    <row r="264" spans="1:90" s="6" customFormat="1" ht="18" customHeight="1">
      <c r="A264" s="115" t="s">
        <v>212</v>
      </c>
      <c r="B264" s="27">
        <v>908958.4844753405</v>
      </c>
      <c r="C264" s="27">
        <v>1323139.8532422474</v>
      </c>
      <c r="D264" s="27">
        <v>1291427.7218041974</v>
      </c>
      <c r="E264" s="27">
        <v>1830697.243748559</v>
      </c>
      <c r="F264" s="27">
        <v>2251751.383070938</v>
      </c>
      <c r="G264" s="27">
        <v>2639381.0474274983</v>
      </c>
      <c r="H264" s="27">
        <v>3442354.490607086</v>
      </c>
      <c r="I264" s="27">
        <v>3710918.8531028135</v>
      </c>
      <c r="J264" s="27">
        <v>3931700.0001855223</v>
      </c>
      <c r="K264" s="27">
        <v>4662003.107419018</v>
      </c>
      <c r="L264" s="27">
        <v>5707082.316383236</v>
      </c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</row>
    <row r="265" spans="1:90" s="6" customFormat="1" ht="18" customHeight="1">
      <c r="A265" s="117" t="s">
        <v>213</v>
      </c>
      <c r="B265" s="27">
        <v>351888.4356211908</v>
      </c>
      <c r="C265" s="27">
        <v>367366.0266001299</v>
      </c>
      <c r="D265" s="27">
        <v>0</v>
      </c>
      <c r="E265" s="27">
        <v>39392.99440352246</v>
      </c>
      <c r="F265" s="27">
        <v>69285.30113445222</v>
      </c>
      <c r="G265" s="27">
        <v>1338912.2987806872</v>
      </c>
      <c r="H265" s="27">
        <v>1445728.293420501</v>
      </c>
      <c r="I265" s="27">
        <v>1310726.4390680417</v>
      </c>
      <c r="J265" s="27">
        <v>-1624376.8464789689</v>
      </c>
      <c r="K265" s="27">
        <v>864607.0997811109</v>
      </c>
      <c r="L265" s="27">
        <v>1764668.6648007035</v>
      </c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</row>
    <row r="266" spans="1:90" s="6" customFormat="1" ht="18" customHeight="1">
      <c r="A266" s="61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</row>
    <row r="267" spans="1:90" s="6" customFormat="1" ht="18" customHeight="1">
      <c r="A267" s="146" t="s">
        <v>246</v>
      </c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</row>
    <row r="268" spans="1:90" s="6" customFormat="1" ht="18" customHeight="1">
      <c r="A268" s="21"/>
      <c r="B268" s="31"/>
      <c r="C268" s="20"/>
      <c r="D268" s="20"/>
      <c r="E268" s="20"/>
      <c r="F268" s="20"/>
      <c r="G268" s="22"/>
      <c r="H268" s="3"/>
      <c r="J268" s="3"/>
      <c r="L268" s="5" t="s">
        <v>31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</row>
    <row r="269" spans="1:12" ht="18" customHeight="1">
      <c r="A269" s="51" t="s">
        <v>45</v>
      </c>
      <c r="B269" s="25">
        <v>2005</v>
      </c>
      <c r="C269" s="25">
        <v>2006</v>
      </c>
      <c r="D269" s="25">
        <v>2007</v>
      </c>
      <c r="E269" s="25">
        <v>2008</v>
      </c>
      <c r="F269" s="25">
        <v>2009</v>
      </c>
      <c r="G269" s="25">
        <v>2010</v>
      </c>
      <c r="H269" s="25">
        <v>2011</v>
      </c>
      <c r="I269" s="25">
        <v>2012</v>
      </c>
      <c r="J269" s="25">
        <v>2013</v>
      </c>
      <c r="K269" s="25">
        <v>2014</v>
      </c>
      <c r="L269" s="25">
        <v>2015</v>
      </c>
    </row>
    <row r="270" spans="1:16" ht="18" customHeight="1">
      <c r="A270" s="100" t="s">
        <v>214</v>
      </c>
      <c r="B270" s="8">
        <f>B271+B275+B278-B281+B284</f>
        <v>23582244.262899633</v>
      </c>
      <c r="C270" s="8">
        <f aca="true" t="shared" si="160" ref="C270:L270">C271+C275+C278-C281+C284</f>
        <v>24681311.4991115</v>
      </c>
      <c r="D270" s="8">
        <f t="shared" si="160"/>
        <v>26770431.79986512</v>
      </c>
      <c r="E270" s="8">
        <f t="shared" si="160"/>
        <v>28260633.49135444</v>
      </c>
      <c r="F270" s="8">
        <f t="shared" si="160"/>
        <v>29781718.615258317</v>
      </c>
      <c r="G270" s="8">
        <f t="shared" si="160"/>
        <v>31675504.17511209</v>
      </c>
      <c r="H270" s="8">
        <f t="shared" si="160"/>
        <v>34179296.801182635</v>
      </c>
      <c r="I270" s="8">
        <f t="shared" si="160"/>
        <v>35936459.10523177</v>
      </c>
      <c r="J270" s="8">
        <f t="shared" si="160"/>
        <v>38546545.70277865</v>
      </c>
      <c r="K270" s="8">
        <f t="shared" si="160"/>
        <v>41231364.53195239</v>
      </c>
      <c r="L270" s="8">
        <f t="shared" si="160"/>
        <v>44100808.8132338</v>
      </c>
      <c r="N270" s="2"/>
      <c r="O270" s="2"/>
      <c r="P270" s="2"/>
    </row>
    <row r="271" spans="1:16" ht="18" customHeight="1">
      <c r="A271" s="118" t="s">
        <v>204</v>
      </c>
      <c r="B271" s="8">
        <f>SUM(B272:B274)</f>
        <v>19058453.219416615</v>
      </c>
      <c r="C271" s="8">
        <f aca="true" t="shared" si="161" ref="C271:L271">SUM(C272:C274)</f>
        <v>19799138.39880942</v>
      </c>
      <c r="D271" s="8">
        <f t="shared" si="161"/>
        <v>21393840.45267809</v>
      </c>
      <c r="E271" s="8">
        <f t="shared" si="161"/>
        <v>22706012.459961418</v>
      </c>
      <c r="F271" s="8">
        <f t="shared" si="161"/>
        <v>24295406.790203318</v>
      </c>
      <c r="G271" s="8">
        <f t="shared" si="161"/>
        <v>25027802.843616877</v>
      </c>
      <c r="H271" s="8">
        <f t="shared" si="161"/>
        <v>26905659.269445546</v>
      </c>
      <c r="I271" s="8">
        <f t="shared" si="161"/>
        <v>28264851.340540197</v>
      </c>
      <c r="J271" s="8">
        <f t="shared" si="161"/>
        <v>31196676.29215773</v>
      </c>
      <c r="K271" s="8">
        <f t="shared" si="161"/>
        <v>32263480.271139253</v>
      </c>
      <c r="L271" s="8">
        <f t="shared" si="161"/>
        <v>32584871.01232923</v>
      </c>
      <c r="N271" s="2"/>
      <c r="O271" s="2"/>
      <c r="P271" s="2"/>
    </row>
    <row r="272" spans="1:16" ht="18" customHeight="1">
      <c r="A272" s="114" t="s">
        <v>205</v>
      </c>
      <c r="B272" s="27">
        <v>4348217.307098721</v>
      </c>
      <c r="C272" s="27">
        <v>4614709.743680329</v>
      </c>
      <c r="D272" s="27">
        <v>4968233.729626325</v>
      </c>
      <c r="E272" s="27">
        <v>4699279.282970388</v>
      </c>
      <c r="F272" s="27">
        <v>5300029.507689117</v>
      </c>
      <c r="G272" s="27">
        <v>4783899.381451629</v>
      </c>
      <c r="H272" s="27">
        <v>5037637.949892093</v>
      </c>
      <c r="I272" s="27">
        <v>5707564.208936934</v>
      </c>
      <c r="J272" s="27">
        <v>6739438.975306212</v>
      </c>
      <c r="K272" s="27">
        <v>6704573.360169707</v>
      </c>
      <c r="L272" s="27">
        <v>6438922.487860548</v>
      </c>
      <c r="N272" s="2"/>
      <c r="O272" s="2"/>
      <c r="P272" s="2"/>
    </row>
    <row r="273" spans="1:12" ht="18" customHeight="1">
      <c r="A273" s="114" t="s">
        <v>206</v>
      </c>
      <c r="B273" s="27">
        <v>14642618.142181277</v>
      </c>
      <c r="C273" s="27">
        <v>15111703.728319809</v>
      </c>
      <c r="D273" s="27">
        <v>16348964.930507999</v>
      </c>
      <c r="E273" s="27">
        <v>17923139.454814203</v>
      </c>
      <c r="F273" s="27">
        <v>18902729.53459509</v>
      </c>
      <c r="G273" s="27">
        <v>20145770.578063633</v>
      </c>
      <c r="H273" s="27">
        <v>21763217.84893824</v>
      </c>
      <c r="I273" s="27">
        <v>22438759.097934406</v>
      </c>
      <c r="J273" s="27">
        <v>24334260.64512116</v>
      </c>
      <c r="K273" s="27">
        <v>25428596.862185054</v>
      </c>
      <c r="L273" s="27">
        <v>26008836.843662612</v>
      </c>
    </row>
    <row r="274" spans="1:12" ht="18" customHeight="1">
      <c r="A274" s="115" t="s">
        <v>207</v>
      </c>
      <c r="B274" s="27">
        <v>67617.7701366154</v>
      </c>
      <c r="C274" s="27">
        <v>72724.92680928492</v>
      </c>
      <c r="D274" s="27">
        <v>76641.79254377012</v>
      </c>
      <c r="E274" s="27">
        <v>83593.72217682828</v>
      </c>
      <c r="F274" s="27">
        <v>92647.74791910753</v>
      </c>
      <c r="G274" s="27">
        <v>98132.88410161377</v>
      </c>
      <c r="H274" s="27">
        <v>104803.47061521136</v>
      </c>
      <c r="I274" s="27">
        <v>118528.03366885529</v>
      </c>
      <c r="J274" s="27">
        <v>122976.67173035574</v>
      </c>
      <c r="K274" s="27">
        <v>130310.0487844914</v>
      </c>
      <c r="L274" s="27">
        <v>137111.6808060686</v>
      </c>
    </row>
    <row r="275" spans="1:12" ht="18" customHeight="1">
      <c r="A275" s="116" t="s">
        <v>215</v>
      </c>
      <c r="B275" s="8">
        <f>SUM(B276:B277)</f>
        <v>5352068.523825865</v>
      </c>
      <c r="C275" s="8">
        <f aca="true" t="shared" si="162" ref="C275:L275">SUM(C276:C277)</f>
        <v>6970477.897949031</v>
      </c>
      <c r="D275" s="8">
        <f t="shared" si="162"/>
        <v>8793915.156036053</v>
      </c>
      <c r="E275" s="8">
        <f t="shared" si="162"/>
        <v>9097588.498401226</v>
      </c>
      <c r="F275" s="8">
        <f t="shared" si="162"/>
        <v>8205467.349771302</v>
      </c>
      <c r="G275" s="8">
        <f t="shared" si="162"/>
        <v>10058938.41002746</v>
      </c>
      <c r="H275" s="8">
        <f t="shared" si="162"/>
        <v>13050735.50066491</v>
      </c>
      <c r="I275" s="8">
        <f t="shared" si="162"/>
        <v>12276816.919394843</v>
      </c>
      <c r="J275" s="8">
        <f t="shared" si="162"/>
        <v>13435669.66933268</v>
      </c>
      <c r="K275" s="8">
        <f t="shared" si="162"/>
        <v>13696058.375084763</v>
      </c>
      <c r="L275" s="8">
        <f t="shared" si="162"/>
        <v>13996864.610513546</v>
      </c>
    </row>
    <row r="276" spans="1:12" ht="18" customHeight="1">
      <c r="A276" s="115" t="s">
        <v>46</v>
      </c>
      <c r="B276" s="27">
        <v>6164176.819193691</v>
      </c>
      <c r="C276" s="27">
        <v>7215169.7166122645</v>
      </c>
      <c r="D276" s="27">
        <v>8427686.714173755</v>
      </c>
      <c r="E276" s="27">
        <v>9485694.635538923</v>
      </c>
      <c r="F276" s="27">
        <v>9410248.012231324</v>
      </c>
      <c r="G276" s="27">
        <v>10491669.58749575</v>
      </c>
      <c r="H276" s="27">
        <v>12770844.183352139</v>
      </c>
      <c r="I276" s="27">
        <v>12898260.147629187</v>
      </c>
      <c r="J276" s="27">
        <v>13472087.595074086</v>
      </c>
      <c r="K276" s="27">
        <v>14410368.242710782</v>
      </c>
      <c r="L276" s="27">
        <v>16944126.92879869</v>
      </c>
    </row>
    <row r="277" spans="1:12" ht="18" customHeight="1">
      <c r="A277" s="115" t="s">
        <v>47</v>
      </c>
      <c r="B277" s="27">
        <v>-812108.2953678253</v>
      </c>
      <c r="C277" s="27">
        <v>-244691.8186632336</v>
      </c>
      <c r="D277" s="27">
        <v>366228.44186229864</v>
      </c>
      <c r="E277" s="27">
        <v>-388106.13713769655</v>
      </c>
      <c r="F277" s="27">
        <v>-1204780.662460022</v>
      </c>
      <c r="G277" s="27">
        <v>-432731.1774682912</v>
      </c>
      <c r="H277" s="27">
        <v>279891.31731277175</v>
      </c>
      <c r="I277" s="27">
        <v>-621443.2282343432</v>
      </c>
      <c r="J277" s="27">
        <v>-36417.9257414067</v>
      </c>
      <c r="K277" s="27">
        <v>-714309.8676260186</v>
      </c>
      <c r="L277" s="27">
        <v>-2947262.3182851453</v>
      </c>
    </row>
    <row r="278" spans="1:12" ht="18" customHeight="1">
      <c r="A278" s="118" t="s">
        <v>48</v>
      </c>
      <c r="B278" s="8">
        <f>B279+B280</f>
        <v>3961503.395839266</v>
      </c>
      <c r="C278" s="8">
        <f aca="true" t="shared" si="163" ref="C278:L278">C279+C280</f>
        <v>4005992.7037089556</v>
      </c>
      <c r="D278" s="8">
        <f t="shared" si="163"/>
        <v>5064728.920955172</v>
      </c>
      <c r="E278" s="8">
        <f t="shared" si="163"/>
        <v>5396769.309639421</v>
      </c>
      <c r="F278" s="8">
        <f t="shared" si="163"/>
        <v>5586651.329994459</v>
      </c>
      <c r="G278" s="8">
        <f t="shared" si="163"/>
        <v>5965580.52369785</v>
      </c>
      <c r="H278" s="8">
        <f t="shared" si="163"/>
        <v>6568665.417317482</v>
      </c>
      <c r="I278" s="8">
        <f t="shared" si="163"/>
        <v>7622631.954071255</v>
      </c>
      <c r="J278" s="8">
        <f t="shared" si="163"/>
        <v>7669986.872533655</v>
      </c>
      <c r="K278" s="8">
        <f t="shared" si="163"/>
        <v>9027964.372747391</v>
      </c>
      <c r="L278" s="8">
        <f t="shared" si="163"/>
        <v>11108747.217108497</v>
      </c>
    </row>
    <row r="279" spans="1:12" ht="18" customHeight="1">
      <c r="A279" s="115" t="s">
        <v>209</v>
      </c>
      <c r="B279" s="27">
        <v>2425509.82753238</v>
      </c>
      <c r="C279" s="27">
        <v>2155746.44668012</v>
      </c>
      <c r="D279" s="27">
        <v>2691888.576111117</v>
      </c>
      <c r="E279" s="27">
        <v>3136101.510283719</v>
      </c>
      <c r="F279" s="27">
        <v>3431601.2717621806</v>
      </c>
      <c r="G279" s="27">
        <v>3579242.7127361186</v>
      </c>
      <c r="H279" s="27">
        <v>3829149.1803285033</v>
      </c>
      <c r="I279" s="27">
        <v>4276141.118441066</v>
      </c>
      <c r="J279" s="27">
        <v>3899109.0040678172</v>
      </c>
      <c r="K279" s="27">
        <v>4914107.693618785</v>
      </c>
      <c r="L279" s="27">
        <v>6074214.57433883</v>
      </c>
    </row>
    <row r="280" spans="1:12" ht="18" customHeight="1">
      <c r="A280" s="115" t="s">
        <v>210</v>
      </c>
      <c r="B280" s="27">
        <v>1535993.5683068861</v>
      </c>
      <c r="C280" s="27">
        <v>1850246.2570288354</v>
      </c>
      <c r="D280" s="27">
        <v>2372840.3448440544</v>
      </c>
      <c r="E280" s="27">
        <v>2260667.7993557025</v>
      </c>
      <c r="F280" s="27">
        <v>2155050.058232278</v>
      </c>
      <c r="G280" s="27">
        <v>2386337.8109617317</v>
      </c>
      <c r="H280" s="27">
        <v>2739516.2369889785</v>
      </c>
      <c r="I280" s="27">
        <v>3346490.8356301896</v>
      </c>
      <c r="J280" s="27">
        <v>3770877.868465838</v>
      </c>
      <c r="K280" s="27">
        <v>4113856.679128607</v>
      </c>
      <c r="L280" s="27">
        <v>5034532.642769667</v>
      </c>
    </row>
    <row r="281" spans="1:12" ht="18" customHeight="1">
      <c r="A281" s="118" t="s">
        <v>49</v>
      </c>
      <c r="B281" s="8">
        <f>B282+B283</f>
        <v>4835946.857841303</v>
      </c>
      <c r="C281" s="8">
        <f aca="true" t="shared" si="164" ref="C281:L281">C282+C283</f>
        <v>5734819.04008954</v>
      </c>
      <c r="D281" s="8">
        <f t="shared" si="164"/>
        <v>8482052.729804197</v>
      </c>
      <c r="E281" s="8">
        <f t="shared" si="164"/>
        <v>8643421.275641326</v>
      </c>
      <c r="F281" s="8">
        <f t="shared" si="164"/>
        <v>8432918.076236662</v>
      </c>
      <c r="G281" s="8">
        <f t="shared" si="164"/>
        <v>9674396.583109364</v>
      </c>
      <c r="H281" s="8">
        <f t="shared" si="164"/>
        <v>12176076.525733821</v>
      </c>
      <c r="I281" s="8">
        <f t="shared" si="164"/>
        <v>12080306.054318763</v>
      </c>
      <c r="J281" s="8">
        <f t="shared" si="164"/>
        <v>13409881.014082287</v>
      </c>
      <c r="K281" s="8">
        <f t="shared" si="164"/>
        <v>13798824.37457528</v>
      </c>
      <c r="L281" s="8">
        <f t="shared" si="164"/>
        <v>13506401.594378939</v>
      </c>
    </row>
    <row r="282" spans="1:12" ht="18" customHeight="1">
      <c r="A282" s="115" t="s">
        <v>211</v>
      </c>
      <c r="B282" s="27">
        <v>3926856.683943123</v>
      </c>
      <c r="C282" s="27">
        <v>4541848.864794286</v>
      </c>
      <c r="D282" s="27">
        <v>7190625.007999999</v>
      </c>
      <c r="E282" s="27">
        <v>7044465.341025666</v>
      </c>
      <c r="F282" s="27">
        <v>6588008.449009877</v>
      </c>
      <c r="G282" s="27">
        <v>7657946.826477052</v>
      </c>
      <c r="H282" s="27">
        <v>9829831.44143762</v>
      </c>
      <c r="I282" s="27">
        <v>9561025.401277058</v>
      </c>
      <c r="J282" s="27">
        <v>10750945.418251462</v>
      </c>
      <c r="K282" s="27">
        <v>10926381.154765734</v>
      </c>
      <c r="L282" s="27">
        <v>9613417.528999776</v>
      </c>
    </row>
    <row r="283" spans="1:12" ht="18" customHeight="1">
      <c r="A283" s="115" t="s">
        <v>212</v>
      </c>
      <c r="B283" s="27">
        <v>909090.1738981798</v>
      </c>
      <c r="C283" s="27">
        <v>1192970.1752952544</v>
      </c>
      <c r="D283" s="27">
        <v>1291427.7218041974</v>
      </c>
      <c r="E283" s="27">
        <v>1598955.9346156593</v>
      </c>
      <c r="F283" s="27">
        <v>1844909.6272267855</v>
      </c>
      <c r="G283" s="27">
        <v>2016449.7566323113</v>
      </c>
      <c r="H283" s="27">
        <v>2346245.0842962014</v>
      </c>
      <c r="I283" s="27">
        <v>2519280.6530417046</v>
      </c>
      <c r="J283" s="27">
        <v>2658935.5958308238</v>
      </c>
      <c r="K283" s="27">
        <v>2872443.2198095447</v>
      </c>
      <c r="L283" s="27">
        <v>3892984.0653791637</v>
      </c>
    </row>
    <row r="284" spans="1:12" ht="18" customHeight="1">
      <c r="A284" s="117" t="s">
        <v>213</v>
      </c>
      <c r="B284" s="27">
        <v>46165.98165918887</v>
      </c>
      <c r="C284" s="27">
        <v>-359478.4612663649</v>
      </c>
      <c r="D284" s="27">
        <v>0</v>
      </c>
      <c r="E284" s="27">
        <v>-296315.5010063052</v>
      </c>
      <c r="F284" s="27">
        <v>127111.22152590007</v>
      </c>
      <c r="G284" s="27">
        <v>297578.98087926954</v>
      </c>
      <c r="H284" s="27">
        <v>-169686.86051148176</v>
      </c>
      <c r="I284" s="27">
        <v>-147535.05445575714</v>
      </c>
      <c r="J284" s="27">
        <v>-345906.117163122</v>
      </c>
      <c r="K284" s="27">
        <v>42685.887556262314</v>
      </c>
      <c r="L284" s="27">
        <v>-83272.43233852834</v>
      </c>
    </row>
    <row r="285" spans="1:16" ht="18" customHeight="1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N285" s="2"/>
      <c r="O285" s="2"/>
      <c r="P285" s="2"/>
    </row>
    <row r="286" spans="1:12" ht="18" customHeight="1">
      <c r="A286" s="146" t="s">
        <v>247</v>
      </c>
      <c r="B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</row>
    <row r="287" spans="1:12" ht="18" customHeight="1">
      <c r="A287" s="64" t="s">
        <v>50</v>
      </c>
      <c r="B287" s="65">
        <v>2005</v>
      </c>
      <c r="C287" s="65">
        <v>2006</v>
      </c>
      <c r="D287" s="65">
        <v>2007</v>
      </c>
      <c r="E287" s="65">
        <v>2008</v>
      </c>
      <c r="F287" s="65">
        <v>2009</v>
      </c>
      <c r="G287" s="65">
        <v>2010</v>
      </c>
      <c r="H287" s="65">
        <v>2011</v>
      </c>
      <c r="I287" s="65">
        <v>2012</v>
      </c>
      <c r="J287" s="65">
        <v>2013</v>
      </c>
      <c r="K287" s="65">
        <v>2014</v>
      </c>
      <c r="L287" s="65">
        <v>2015</v>
      </c>
    </row>
    <row r="288" spans="1:12" ht="18" customHeight="1">
      <c r="A288" s="66" t="s">
        <v>41</v>
      </c>
      <c r="B288" s="35">
        <f aca="true" t="shared" si="165" ref="B288:L288">100*B251/B270</f>
        <v>81.04754312631171</v>
      </c>
      <c r="C288" s="35">
        <f t="shared" si="165"/>
        <v>94.39707158061003</v>
      </c>
      <c r="D288" s="35">
        <f t="shared" si="165"/>
        <v>99.99999999999999</v>
      </c>
      <c r="E288" s="35">
        <f t="shared" si="165"/>
        <v>115.93844676923479</v>
      </c>
      <c r="F288" s="35">
        <f t="shared" si="165"/>
        <v>126.6777922227714</v>
      </c>
      <c r="G288" s="35">
        <f t="shared" si="165"/>
        <v>138.39090865791152</v>
      </c>
      <c r="H288" s="35">
        <f t="shared" si="165"/>
        <v>154.3700013423594</v>
      </c>
      <c r="I288" s="35">
        <f t="shared" si="165"/>
        <v>170.95232930315797</v>
      </c>
      <c r="J288" s="35">
        <f t="shared" si="165"/>
        <v>184.07155830079307</v>
      </c>
      <c r="K288" s="35">
        <f t="shared" si="165"/>
        <v>193.3441131479568</v>
      </c>
      <c r="L288" s="35">
        <f t="shared" si="165"/>
        <v>206.03631380567415</v>
      </c>
    </row>
    <row r="289" spans="1:12" ht="18" customHeight="1">
      <c r="A289" s="118" t="s">
        <v>204</v>
      </c>
      <c r="B289" s="35">
        <f aca="true" t="shared" si="166" ref="B289:L289">100*B252/B271</f>
        <v>82.17460779925278</v>
      </c>
      <c r="C289" s="35">
        <f t="shared" si="166"/>
        <v>94.47835410637246</v>
      </c>
      <c r="D289" s="35">
        <f t="shared" si="166"/>
        <v>100</v>
      </c>
      <c r="E289" s="35">
        <f t="shared" si="166"/>
        <v>115.35984846376402</v>
      </c>
      <c r="F289" s="35">
        <f t="shared" si="166"/>
        <v>129.81000150356738</v>
      </c>
      <c r="G289" s="35">
        <f t="shared" si="166"/>
        <v>140.1775393229237</v>
      </c>
      <c r="H289" s="35">
        <f t="shared" si="166"/>
        <v>155.5127258943901</v>
      </c>
      <c r="I289" s="35">
        <f t="shared" si="166"/>
        <v>176.4681611341242</v>
      </c>
      <c r="J289" s="35">
        <f t="shared" si="166"/>
        <v>194.19436429227474</v>
      </c>
      <c r="K289" s="35">
        <f t="shared" si="166"/>
        <v>193.71499204953702</v>
      </c>
      <c r="L289" s="35">
        <f t="shared" si="166"/>
        <v>208.8751414362549</v>
      </c>
    </row>
    <row r="290" spans="1:12" ht="18" customHeight="1">
      <c r="A290" s="114" t="s">
        <v>205</v>
      </c>
      <c r="B290" s="35">
        <f aca="true" t="shared" si="167" ref="B290:L290">100*B253/B272</f>
        <v>74.64667208803164</v>
      </c>
      <c r="C290" s="35">
        <f t="shared" si="167"/>
        <v>90.10942029195562</v>
      </c>
      <c r="D290" s="35">
        <f t="shared" si="167"/>
        <v>100</v>
      </c>
      <c r="E290" s="35">
        <f t="shared" si="167"/>
        <v>112.26567021385087</v>
      </c>
      <c r="F290" s="35">
        <f t="shared" si="167"/>
        <v>124.51161672037351</v>
      </c>
      <c r="G290" s="35">
        <f t="shared" si="167"/>
        <v>134.86563109136173</v>
      </c>
      <c r="H290" s="35">
        <f t="shared" si="167"/>
        <v>144.78594118856935</v>
      </c>
      <c r="I290" s="35">
        <f t="shared" si="167"/>
        <v>158.65230349257385</v>
      </c>
      <c r="J290" s="35">
        <f t="shared" si="167"/>
        <v>171.83157198747026</v>
      </c>
      <c r="K290" s="35">
        <f t="shared" si="167"/>
        <v>164.01701059941584</v>
      </c>
      <c r="L290" s="35">
        <f t="shared" si="167"/>
        <v>193.31678496335</v>
      </c>
    </row>
    <row r="291" spans="1:12" ht="18" customHeight="1">
      <c r="A291" s="114" t="s">
        <v>206</v>
      </c>
      <c r="B291" s="35">
        <f aca="true" t="shared" si="168" ref="B291:L291">100*B254/B273</f>
        <v>84.42423023605178</v>
      </c>
      <c r="C291" s="35">
        <f t="shared" si="168"/>
        <v>95.82524191313125</v>
      </c>
      <c r="D291" s="35">
        <f t="shared" si="168"/>
        <v>100</v>
      </c>
      <c r="E291" s="35">
        <f t="shared" si="168"/>
        <v>116.19735619298105</v>
      </c>
      <c r="F291" s="35">
        <f t="shared" si="168"/>
        <v>131.35245815149278</v>
      </c>
      <c r="G291" s="35">
        <f t="shared" si="168"/>
        <v>141.52914766420264</v>
      </c>
      <c r="H291" s="35">
        <f t="shared" si="168"/>
        <v>158.13502009252383</v>
      </c>
      <c r="I291" s="35">
        <f t="shared" si="168"/>
        <v>181.24607381593634</v>
      </c>
      <c r="J291" s="35">
        <f t="shared" si="168"/>
        <v>200.6865823157035</v>
      </c>
      <c r="K291" s="35">
        <f t="shared" si="168"/>
        <v>201.7958770335277</v>
      </c>
      <c r="L291" s="35">
        <f t="shared" si="168"/>
        <v>213.03539809189317</v>
      </c>
    </row>
    <row r="292" spans="1:12" ht="18" customHeight="1">
      <c r="A292" s="115" t="s">
        <v>207</v>
      </c>
      <c r="B292" s="35">
        <f aca="true" t="shared" si="169" ref="B292:L292">100*B255/B274</f>
        <v>79.10940823034925</v>
      </c>
      <c r="C292" s="35">
        <f t="shared" si="169"/>
        <v>91.83265810387425</v>
      </c>
      <c r="D292" s="35">
        <f t="shared" si="169"/>
        <v>100</v>
      </c>
      <c r="E292" s="35">
        <f t="shared" si="169"/>
        <v>109.73310921398972</v>
      </c>
      <c r="F292" s="35">
        <f t="shared" si="169"/>
        <v>118.2064259747572</v>
      </c>
      <c r="G292" s="35">
        <f t="shared" si="169"/>
        <v>121.65615306036594</v>
      </c>
      <c r="H292" s="35">
        <f t="shared" si="169"/>
        <v>126.5833195891524</v>
      </c>
      <c r="I292" s="35">
        <f t="shared" si="169"/>
        <v>129.85235168641188</v>
      </c>
      <c r="J292" s="35">
        <f t="shared" si="169"/>
        <v>135.07216339767177</v>
      </c>
      <c r="K292" s="35">
        <f t="shared" si="169"/>
        <v>144.8064748190136</v>
      </c>
      <c r="L292" s="35">
        <f t="shared" si="169"/>
        <v>150.35069501750655</v>
      </c>
    </row>
    <row r="293" spans="1:12" ht="18" customHeight="1">
      <c r="A293" s="116" t="s">
        <v>208</v>
      </c>
      <c r="B293" s="35">
        <f aca="true" t="shared" si="170" ref="B293:L293">100*B256/B275</f>
        <v>76.67818524824692</v>
      </c>
      <c r="C293" s="35">
        <f t="shared" si="170"/>
        <v>87.03574411663361</v>
      </c>
      <c r="D293" s="35">
        <f t="shared" si="170"/>
        <v>100</v>
      </c>
      <c r="E293" s="35">
        <f t="shared" si="170"/>
        <v>115.5221894639527</v>
      </c>
      <c r="F293" s="35">
        <f t="shared" si="170"/>
        <v>115.51962757419888</v>
      </c>
      <c r="G293" s="35">
        <f t="shared" si="170"/>
        <v>118.95381944859268</v>
      </c>
      <c r="H293" s="35">
        <f t="shared" si="170"/>
        <v>134.38686642831854</v>
      </c>
      <c r="I293" s="35">
        <f t="shared" si="170"/>
        <v>142.6307553525348</v>
      </c>
      <c r="J293" s="35">
        <f t="shared" si="170"/>
        <v>160.1413673096364</v>
      </c>
      <c r="K293" s="35">
        <f t="shared" si="170"/>
        <v>179.79423941480738</v>
      </c>
      <c r="L293" s="35">
        <f t="shared" si="170"/>
        <v>180.95887117129985</v>
      </c>
    </row>
    <row r="294" spans="1:12" ht="18" customHeight="1">
      <c r="A294" s="115" t="s">
        <v>46</v>
      </c>
      <c r="B294" s="35">
        <f aca="true" t="shared" si="171" ref="B294:L294">100*B257/B276</f>
        <v>77.99019543561789</v>
      </c>
      <c r="C294" s="35">
        <f t="shared" si="171"/>
        <v>89.55289159179777</v>
      </c>
      <c r="D294" s="35">
        <f t="shared" si="171"/>
        <v>100</v>
      </c>
      <c r="E294" s="35">
        <f t="shared" si="171"/>
        <v>116.28593998811029</v>
      </c>
      <c r="F294" s="35">
        <f t="shared" si="171"/>
        <v>115.6583711417376</v>
      </c>
      <c r="G294" s="35">
        <f t="shared" si="171"/>
        <v>119.8303576484017</v>
      </c>
      <c r="H294" s="35">
        <f t="shared" si="171"/>
        <v>135.65874329535131</v>
      </c>
      <c r="I294" s="35">
        <f t="shared" si="171"/>
        <v>145.6486240728001</v>
      </c>
      <c r="J294" s="35">
        <f t="shared" si="171"/>
        <v>160.51952358711728</v>
      </c>
      <c r="K294" s="35">
        <f t="shared" si="171"/>
        <v>180.0363203824197</v>
      </c>
      <c r="L294" s="35">
        <f t="shared" si="171"/>
        <v>184.99052141119512</v>
      </c>
    </row>
    <row r="295" spans="1:12" ht="18" customHeight="1">
      <c r="A295" s="115" t="s">
        <v>47</v>
      </c>
      <c r="B295" s="35">
        <f aca="true" t="shared" si="172" ref="B295:L295">100*B258/B277</f>
        <v>86.63678661910865</v>
      </c>
      <c r="C295" s="35">
        <f t="shared" si="172"/>
        <v>161.25827568417725</v>
      </c>
      <c r="D295" s="35">
        <f t="shared" si="172"/>
        <v>100</v>
      </c>
      <c r="E295" s="35">
        <f t="shared" si="172"/>
        <v>134.18900134000722</v>
      </c>
      <c r="F295" s="35">
        <f t="shared" si="172"/>
        <v>116.60331975263682</v>
      </c>
      <c r="G295" s="35">
        <f t="shared" si="172"/>
        <v>140.20569509808476</v>
      </c>
      <c r="H295" s="35">
        <f t="shared" si="172"/>
        <v>76.35383616059312</v>
      </c>
      <c r="I295" s="35">
        <f t="shared" si="172"/>
        <v>205.26762076012696</v>
      </c>
      <c r="J295" s="35">
        <f t="shared" si="172"/>
        <v>300.03276395382994</v>
      </c>
      <c r="K295" s="35">
        <f t="shared" si="172"/>
        <v>184.6779405170182</v>
      </c>
      <c r="L295" s="35">
        <f t="shared" si="172"/>
        <v>204.1372604763464</v>
      </c>
    </row>
    <row r="296" spans="1:12" ht="18" customHeight="1">
      <c r="A296" s="118" t="s">
        <v>48</v>
      </c>
      <c r="B296" s="35">
        <f aca="true" t="shared" si="173" ref="B296:L296">100*B259/B278</f>
        <v>81.60548219130759</v>
      </c>
      <c r="C296" s="35">
        <f t="shared" si="173"/>
        <v>99.4566647339326</v>
      </c>
      <c r="D296" s="35">
        <f t="shared" si="173"/>
        <v>100</v>
      </c>
      <c r="E296" s="35">
        <f t="shared" si="173"/>
        <v>113.2200644065191</v>
      </c>
      <c r="F296" s="35">
        <f t="shared" si="173"/>
        <v>117.32610169354241</v>
      </c>
      <c r="G296" s="35">
        <f t="shared" si="173"/>
        <v>137.7515746065102</v>
      </c>
      <c r="H296" s="35">
        <f t="shared" si="173"/>
        <v>166.72522237568498</v>
      </c>
      <c r="I296" s="35">
        <f t="shared" si="173"/>
        <v>171.54787046213806</v>
      </c>
      <c r="J296" s="35">
        <f t="shared" si="173"/>
        <v>163.28730441529012</v>
      </c>
      <c r="K296" s="35">
        <f t="shared" si="173"/>
        <v>171.4304205908847</v>
      </c>
      <c r="L296" s="35">
        <f t="shared" si="173"/>
        <v>176.8505072852489</v>
      </c>
    </row>
    <row r="297" spans="1:12" ht="18" customHeight="1">
      <c r="A297" s="115" t="s">
        <v>209</v>
      </c>
      <c r="B297" s="35">
        <f aca="true" t="shared" si="174" ref="B297:L297">100*B260/B279</f>
        <v>77.99205670193253</v>
      </c>
      <c r="C297" s="35">
        <f t="shared" si="174"/>
        <v>100.98529923834919</v>
      </c>
      <c r="D297" s="35">
        <f t="shared" si="174"/>
        <v>100</v>
      </c>
      <c r="E297" s="35">
        <f t="shared" si="174"/>
        <v>117.8097000198744</v>
      </c>
      <c r="F297" s="35">
        <f t="shared" si="174"/>
        <v>119.71909922300885</v>
      </c>
      <c r="G297" s="35">
        <f t="shared" si="174"/>
        <v>149.2967824504995</v>
      </c>
      <c r="H297" s="35">
        <f t="shared" si="174"/>
        <v>191.4529940522733</v>
      </c>
      <c r="I297" s="35">
        <f t="shared" si="174"/>
        <v>202.363101076648</v>
      </c>
      <c r="J297" s="35">
        <f t="shared" si="174"/>
        <v>190.72868459864307</v>
      </c>
      <c r="K297" s="35">
        <f t="shared" si="174"/>
        <v>191.79250328883495</v>
      </c>
      <c r="L297" s="35">
        <f t="shared" si="174"/>
        <v>200.73755252335667</v>
      </c>
    </row>
    <row r="298" spans="1:12" ht="18" customHeight="1">
      <c r="A298" s="115" t="s">
        <v>210</v>
      </c>
      <c r="B298" s="35">
        <f aca="true" t="shared" si="175" ref="B298:L298">100*B261/B280</f>
        <v>87.31149503952294</v>
      </c>
      <c r="C298" s="35">
        <f t="shared" si="175"/>
        <v>97.67563240450613</v>
      </c>
      <c r="D298" s="35">
        <f t="shared" si="175"/>
        <v>100</v>
      </c>
      <c r="E298" s="35">
        <f t="shared" si="175"/>
        <v>106.85311248956887</v>
      </c>
      <c r="F298" s="35">
        <f t="shared" si="175"/>
        <v>113.51560395866531</v>
      </c>
      <c r="G298" s="35">
        <f t="shared" si="175"/>
        <v>120.43504010213135</v>
      </c>
      <c r="H298" s="35">
        <f t="shared" si="175"/>
        <v>132.16206652783754</v>
      </c>
      <c r="I298" s="35">
        <f t="shared" si="175"/>
        <v>132.17221363917957</v>
      </c>
      <c r="J298" s="35">
        <f t="shared" si="175"/>
        <v>134.9127623884249</v>
      </c>
      <c r="K298" s="35">
        <f t="shared" si="175"/>
        <v>147.1073886895171</v>
      </c>
      <c r="L298" s="35">
        <f t="shared" si="175"/>
        <v>148.0305455095352</v>
      </c>
    </row>
    <row r="299" spans="1:12" ht="18" customHeight="1">
      <c r="A299" s="118" t="s">
        <v>49</v>
      </c>
      <c r="B299" s="35">
        <f aca="true" t="shared" si="176" ref="B299:L299">100*B262/B281</f>
        <v>87.61347306364716</v>
      </c>
      <c r="C299" s="35">
        <f t="shared" si="176"/>
        <v>101.58759725496965</v>
      </c>
      <c r="D299" s="35">
        <f t="shared" si="176"/>
        <v>100</v>
      </c>
      <c r="E299" s="35">
        <f t="shared" si="176"/>
        <v>116.7134382516397</v>
      </c>
      <c r="F299" s="35">
        <f t="shared" si="176"/>
        <v>117.5613832274212</v>
      </c>
      <c r="G299" s="35">
        <f t="shared" si="176"/>
        <v>131.99195270183364</v>
      </c>
      <c r="H299" s="35">
        <f t="shared" si="176"/>
        <v>156.16662708663696</v>
      </c>
      <c r="I299" s="35">
        <f t="shared" si="176"/>
        <v>168.3894045550832</v>
      </c>
      <c r="J299" s="35">
        <f t="shared" si="176"/>
        <v>164.39193546054275</v>
      </c>
      <c r="K299" s="35">
        <f t="shared" si="176"/>
        <v>172.09285287274028</v>
      </c>
      <c r="L299" s="35">
        <f t="shared" si="176"/>
        <v>177.22801353962927</v>
      </c>
    </row>
    <row r="300" spans="1:12" ht="18" customHeight="1">
      <c r="A300" s="115" t="s">
        <v>211</v>
      </c>
      <c r="B300" s="35">
        <f aca="true" t="shared" si="177" ref="B300:L300">100*B263/B282</f>
        <v>84.74927355510138</v>
      </c>
      <c r="C300" s="35">
        <f t="shared" si="177"/>
        <v>99.13859202598485</v>
      </c>
      <c r="D300" s="35">
        <f t="shared" si="177"/>
        <v>100</v>
      </c>
      <c r="E300" s="35">
        <f t="shared" si="177"/>
        <v>117.2173686700815</v>
      </c>
      <c r="F300" s="35">
        <f t="shared" si="177"/>
        <v>116.30379367439443</v>
      </c>
      <c r="G300" s="35">
        <f t="shared" si="177"/>
        <v>132.2814606091778</v>
      </c>
      <c r="H300" s="35">
        <f t="shared" si="177"/>
        <v>158.42197929735488</v>
      </c>
      <c r="I300" s="35">
        <f t="shared" si="177"/>
        <v>173.9461603979718</v>
      </c>
      <c r="J300" s="35">
        <f t="shared" si="177"/>
        <v>168.47879174486707</v>
      </c>
      <c r="K300" s="35">
        <f t="shared" si="177"/>
        <v>174.66704804968728</v>
      </c>
      <c r="L300" s="35">
        <f t="shared" si="177"/>
        <v>189.63126146374827</v>
      </c>
    </row>
    <row r="301" spans="1:12" ht="18" customHeight="1">
      <c r="A301" s="115" t="s">
        <v>212</v>
      </c>
      <c r="B301" s="35">
        <f aca="true" t="shared" si="178" ref="B301:L301">100*B264/B283</f>
        <v>99.98551415177279</v>
      </c>
      <c r="C301" s="35">
        <f t="shared" si="178"/>
        <v>110.91139415239586</v>
      </c>
      <c r="D301" s="35">
        <f t="shared" si="178"/>
        <v>100</v>
      </c>
      <c r="E301" s="35">
        <f t="shared" si="178"/>
        <v>114.49328928433562</v>
      </c>
      <c r="F301" s="35">
        <f t="shared" si="178"/>
        <v>122.0521238460718</v>
      </c>
      <c r="G301" s="35">
        <f t="shared" si="178"/>
        <v>130.89247767003874</v>
      </c>
      <c r="H301" s="35">
        <f t="shared" si="178"/>
        <v>146.71760054596695</v>
      </c>
      <c r="I301" s="35">
        <f t="shared" si="178"/>
        <v>147.30073239844717</v>
      </c>
      <c r="J301" s="35">
        <f t="shared" si="178"/>
        <v>147.86744012718384</v>
      </c>
      <c r="K301" s="35">
        <f t="shared" si="178"/>
        <v>162.30096648274665</v>
      </c>
      <c r="L301" s="35">
        <f t="shared" si="178"/>
        <v>146.599169699591</v>
      </c>
    </row>
    <row r="302" spans="1:11" ht="18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</row>
    <row r="303" spans="1:12" s="15" customFormat="1" ht="18" customHeight="1">
      <c r="A303" s="149" t="s">
        <v>51</v>
      </c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44"/>
    </row>
    <row r="304" spans="2:12" s="15" customFormat="1" ht="18" customHeight="1">
      <c r="B304" s="127"/>
      <c r="C304" s="127"/>
      <c r="D304" s="127"/>
      <c r="E304" s="81"/>
      <c r="F304" s="81"/>
      <c r="G304" s="81"/>
      <c r="H304" s="81"/>
      <c r="I304" s="81"/>
      <c r="J304" s="81"/>
      <c r="L304" s="12" t="s">
        <v>31</v>
      </c>
    </row>
    <row r="305" spans="1:12" s="15" customFormat="1" ht="18" customHeight="1">
      <c r="A305" s="14" t="s">
        <v>2</v>
      </c>
      <c r="B305" s="39">
        <v>2005</v>
      </c>
      <c r="C305" s="39">
        <v>2006</v>
      </c>
      <c r="D305" s="39">
        <v>2007</v>
      </c>
      <c r="E305" s="39">
        <v>2008</v>
      </c>
      <c r="F305" s="39">
        <v>2009</v>
      </c>
      <c r="G305" s="39">
        <v>2010</v>
      </c>
      <c r="H305" s="39">
        <v>2011</v>
      </c>
      <c r="I305" s="39">
        <v>2012</v>
      </c>
      <c r="J305" s="39">
        <v>2013</v>
      </c>
      <c r="K305" s="39">
        <v>2014</v>
      </c>
      <c r="L305" s="39">
        <v>2015</v>
      </c>
    </row>
    <row r="306" spans="1:12" s="15" customFormat="1" ht="18" customHeight="1">
      <c r="A306" s="15" t="s">
        <v>52</v>
      </c>
      <c r="B306" s="63">
        <v>2592358</v>
      </c>
      <c r="C306" s="63">
        <v>3394201</v>
      </c>
      <c r="D306" s="63">
        <v>3488390</v>
      </c>
      <c r="E306" s="63">
        <v>3976764.5999999996</v>
      </c>
      <c r="F306" s="63">
        <v>4453976.352</v>
      </c>
      <c r="G306" s="63">
        <v>5155878</v>
      </c>
      <c r="H306" s="63">
        <v>6974061</v>
      </c>
      <c r="I306" s="63">
        <v>8814805</v>
      </c>
      <c r="J306" s="63">
        <v>11125472</v>
      </c>
      <c r="K306" s="63">
        <v>13772965</v>
      </c>
      <c r="L306" s="63">
        <v>16803017.3</v>
      </c>
    </row>
    <row r="307" spans="1:12" s="15" customFormat="1" ht="18" customHeight="1">
      <c r="A307" s="15" t="s">
        <v>53</v>
      </c>
      <c r="B307" s="63">
        <f>B308-B306</f>
        <v>13313324.645276006</v>
      </c>
      <c r="C307" s="63">
        <f aca="true" t="shared" si="179" ref="C307:L307">C308-C306</f>
        <v>16045896.429135378</v>
      </c>
      <c r="D307" s="63">
        <f t="shared" si="179"/>
        <v>18701069.218497198</v>
      </c>
      <c r="E307" s="63">
        <f t="shared" si="179"/>
        <v>23534850.957022503</v>
      </c>
      <c r="F307" s="63">
        <f t="shared" si="179"/>
        <v>27338826.8563404</v>
      </c>
      <c r="G307" s="63">
        <f t="shared" si="179"/>
        <v>32152489.174604967</v>
      </c>
      <c r="H307" s="63">
        <f t="shared" si="179"/>
        <v>38529741.437520444</v>
      </c>
      <c r="I307" s="63">
        <f t="shared" si="179"/>
        <v>44439589.41819634</v>
      </c>
      <c r="J307" s="63">
        <f t="shared" si="179"/>
        <v>50672003.93768886</v>
      </c>
      <c r="K307" s="63">
        <f t="shared" si="179"/>
        <v>54348963.39112906</v>
      </c>
      <c r="L307" s="63">
        <f t="shared" si="179"/>
        <v>60361418.046078965</v>
      </c>
    </row>
    <row r="308" spans="1:12" s="15" customFormat="1" ht="18" customHeight="1">
      <c r="A308" s="15" t="s">
        <v>54</v>
      </c>
      <c r="B308" s="63">
        <f aca="true" t="shared" si="180" ref="B308:L308">B74-B325</f>
        <v>15905682.645276006</v>
      </c>
      <c r="C308" s="63">
        <f t="shared" si="180"/>
        <v>19440097.42913538</v>
      </c>
      <c r="D308" s="63">
        <f t="shared" si="180"/>
        <v>22189459.218497198</v>
      </c>
      <c r="E308" s="63">
        <f t="shared" si="180"/>
        <v>27511615.5570225</v>
      </c>
      <c r="F308" s="63">
        <f t="shared" si="180"/>
        <v>31792803.208340403</v>
      </c>
      <c r="G308" s="63">
        <f t="shared" si="180"/>
        <v>37308367.17460497</v>
      </c>
      <c r="H308" s="63">
        <f t="shared" si="180"/>
        <v>45503802.437520444</v>
      </c>
      <c r="I308" s="63">
        <f t="shared" si="180"/>
        <v>53254394.41819634</v>
      </c>
      <c r="J308" s="63">
        <f t="shared" si="180"/>
        <v>61797475.93768886</v>
      </c>
      <c r="K308" s="63">
        <f t="shared" si="180"/>
        <v>68121928.39112906</v>
      </c>
      <c r="L308" s="63">
        <f t="shared" si="180"/>
        <v>77164435.34607896</v>
      </c>
    </row>
    <row r="309" spans="1:12" s="15" customFormat="1" ht="18" customHeight="1">
      <c r="A309" s="15" t="s">
        <v>55</v>
      </c>
      <c r="B309" s="63">
        <f>B337</f>
        <v>-360601.9240225234</v>
      </c>
      <c r="C309" s="63">
        <f aca="true" t="shared" si="181" ref="C309:L309">C337</f>
        <v>3462.878357612426</v>
      </c>
      <c r="D309" s="63">
        <f t="shared" si="181"/>
        <v>-321083.629247127</v>
      </c>
      <c r="E309" s="63">
        <f t="shared" si="181"/>
        <v>-347611.7210971924</v>
      </c>
      <c r="F309" s="63">
        <f t="shared" si="181"/>
        <v>-348789.06301496876</v>
      </c>
      <c r="G309" s="63">
        <f t="shared" si="181"/>
        <v>-805443.8619265589</v>
      </c>
      <c r="H309" s="63">
        <f t="shared" si="181"/>
        <v>-1002538.6360430677</v>
      </c>
      <c r="I309" s="63">
        <f t="shared" si="181"/>
        <v>-896301.7796176797</v>
      </c>
      <c r="J309" s="63">
        <f t="shared" si="181"/>
        <v>-1124202.815484254</v>
      </c>
      <c r="K309" s="63">
        <f t="shared" si="181"/>
        <v>-1030406.4871167012</v>
      </c>
      <c r="L309" s="63">
        <f t="shared" si="181"/>
        <v>-1434508.69631646</v>
      </c>
    </row>
    <row r="310" spans="1:12" s="15" customFormat="1" ht="18" customHeight="1">
      <c r="A310" s="15" t="s">
        <v>56</v>
      </c>
      <c r="B310" s="63">
        <f>B308+B309</f>
        <v>15545080.721253483</v>
      </c>
      <c r="C310" s="63">
        <f aca="true" t="shared" si="182" ref="C310:K310">C308+C309</f>
        <v>19443560.30749299</v>
      </c>
      <c r="D310" s="63">
        <f t="shared" si="182"/>
        <v>21868375.589250073</v>
      </c>
      <c r="E310" s="63">
        <f t="shared" si="182"/>
        <v>27164003.835925307</v>
      </c>
      <c r="F310" s="63">
        <f t="shared" si="182"/>
        <v>31444014.145325433</v>
      </c>
      <c r="G310" s="63">
        <f t="shared" si="182"/>
        <v>36502923.31267841</v>
      </c>
      <c r="H310" s="63">
        <f t="shared" si="182"/>
        <v>44501263.80147738</v>
      </c>
      <c r="I310" s="63">
        <f t="shared" si="182"/>
        <v>52358092.63857866</v>
      </c>
      <c r="J310" s="63">
        <f t="shared" si="182"/>
        <v>60673273.1222046</v>
      </c>
      <c r="K310" s="63">
        <f t="shared" si="182"/>
        <v>67091521.90401236</v>
      </c>
      <c r="L310" s="63">
        <f>L308+L309</f>
        <v>75729926.6497625</v>
      </c>
    </row>
    <row r="311" spans="1:12" s="15" customFormat="1" ht="18" customHeight="1">
      <c r="A311" s="15" t="s">
        <v>57</v>
      </c>
      <c r="B311" s="63">
        <f aca="true" t="shared" si="183" ref="B311:L311">B75</f>
        <v>1160183.9438497345</v>
      </c>
      <c r="C311" s="63">
        <f t="shared" si="183"/>
        <v>1449760.8537142419</v>
      </c>
      <c r="D311" s="63">
        <f t="shared" si="183"/>
        <v>1821544.0813679253</v>
      </c>
      <c r="E311" s="63">
        <f t="shared" si="183"/>
        <v>2172568.46</v>
      </c>
      <c r="F311" s="63">
        <f t="shared" si="183"/>
        <v>2480568.1100000003</v>
      </c>
      <c r="G311" s="63">
        <f t="shared" si="183"/>
        <v>2815106</v>
      </c>
      <c r="H311" s="63">
        <f t="shared" si="183"/>
        <v>3261474.993274195</v>
      </c>
      <c r="I311" s="63">
        <f t="shared" si="183"/>
        <v>3870726.3182741944</v>
      </c>
      <c r="J311" s="63">
        <f t="shared" si="183"/>
        <v>4480385.3158382</v>
      </c>
      <c r="K311" s="63">
        <f t="shared" si="183"/>
        <v>6453585</v>
      </c>
      <c r="L311" s="63">
        <f t="shared" si="183"/>
        <v>7116789.452822382</v>
      </c>
    </row>
    <row r="312" spans="1:12" s="15" customFormat="1" ht="18" customHeight="1">
      <c r="A312" s="15" t="s">
        <v>58</v>
      </c>
      <c r="B312" s="63">
        <f>B310+B311</f>
        <v>16705264.665103218</v>
      </c>
      <c r="C312" s="63">
        <f aca="true" t="shared" si="184" ref="C312:I312">C310+C311</f>
        <v>20893321.161207233</v>
      </c>
      <c r="D312" s="63">
        <f t="shared" si="184"/>
        <v>23689919.670617998</v>
      </c>
      <c r="E312" s="63">
        <f t="shared" si="184"/>
        <v>29336572.295925308</v>
      </c>
      <c r="F312" s="63">
        <f t="shared" si="184"/>
        <v>33924582.25532544</v>
      </c>
      <c r="G312" s="63">
        <f t="shared" si="184"/>
        <v>39318029.31267841</v>
      </c>
      <c r="H312" s="63">
        <f t="shared" si="184"/>
        <v>47762738.79475158</v>
      </c>
      <c r="I312" s="63">
        <f t="shared" si="184"/>
        <v>56228818.95685285</v>
      </c>
      <c r="J312" s="63">
        <f>J310+J311</f>
        <v>65153658.438042805</v>
      </c>
      <c r="K312" s="63">
        <f>K310+K311</f>
        <v>73545106.90401235</v>
      </c>
      <c r="L312" s="63">
        <f>L310+L311</f>
        <v>82846716.10258488</v>
      </c>
    </row>
    <row r="313" spans="1:12" s="15" customFormat="1" ht="18" customHeight="1">
      <c r="A313" s="15" t="s">
        <v>59</v>
      </c>
      <c r="B313" s="63">
        <f>B343</f>
        <v>564303.3939695226</v>
      </c>
      <c r="C313" s="63">
        <f aca="true" t="shared" si="185" ref="C313:K313">C343</f>
        <v>751067.3770792414</v>
      </c>
      <c r="D313" s="63">
        <f t="shared" si="185"/>
        <v>919723.9339788852</v>
      </c>
      <c r="E313" s="63">
        <f t="shared" si="185"/>
        <v>1007107.5806313555</v>
      </c>
      <c r="F313" s="63">
        <f t="shared" si="185"/>
        <v>1165430.9821265705</v>
      </c>
      <c r="G313" s="63">
        <f t="shared" si="185"/>
        <v>1491512.3695184826</v>
      </c>
      <c r="H313" s="63">
        <f t="shared" si="185"/>
        <v>1434156.871598416</v>
      </c>
      <c r="I313" s="63">
        <f t="shared" si="185"/>
        <v>1269196.8755131613</v>
      </c>
      <c r="J313" s="63">
        <f t="shared" si="185"/>
        <v>1241770.7261926427</v>
      </c>
      <c r="K313" s="63">
        <f t="shared" si="185"/>
        <v>789785.4255365417</v>
      </c>
      <c r="L313" s="63">
        <f>L343</f>
        <v>972399.3631946179</v>
      </c>
    </row>
    <row r="314" spans="1:12" s="15" customFormat="1" ht="18" customHeight="1">
      <c r="A314" s="14" t="s">
        <v>60</v>
      </c>
      <c r="B314" s="76">
        <f>B312+B313</f>
        <v>17269568.05907274</v>
      </c>
      <c r="C314" s="76">
        <f aca="true" t="shared" si="186" ref="C314:J314">C312+C313</f>
        <v>21644388.538286474</v>
      </c>
      <c r="D314" s="76">
        <f t="shared" si="186"/>
        <v>24609643.604596883</v>
      </c>
      <c r="E314" s="76">
        <f t="shared" si="186"/>
        <v>30343679.876556665</v>
      </c>
      <c r="F314" s="76">
        <f t="shared" si="186"/>
        <v>35090013.23745201</v>
      </c>
      <c r="G314" s="76">
        <f t="shared" si="186"/>
        <v>40809541.68219689</v>
      </c>
      <c r="H314" s="76">
        <f t="shared" si="186"/>
        <v>49196895.66634999</v>
      </c>
      <c r="I314" s="76">
        <f t="shared" si="186"/>
        <v>57498015.83236601</v>
      </c>
      <c r="J314" s="76">
        <f t="shared" si="186"/>
        <v>66395429.16423545</v>
      </c>
      <c r="K314" s="76">
        <f>K312+K313</f>
        <v>74334892.3295489</v>
      </c>
      <c r="L314" s="76">
        <f>L312+L313</f>
        <v>83819115.4657795</v>
      </c>
    </row>
    <row r="315" spans="1:12" s="15" customFormat="1" ht="18" customHeight="1">
      <c r="A315" s="15" t="s">
        <v>61</v>
      </c>
      <c r="B315" s="63">
        <f aca="true" t="shared" si="187" ref="B315:L315">B253</f>
        <v>3245799.514905022</v>
      </c>
      <c r="C315" s="63">
        <f t="shared" si="187"/>
        <v>4158288.1981867356</v>
      </c>
      <c r="D315" s="63">
        <f t="shared" si="187"/>
        <v>4968233.729626325</v>
      </c>
      <c r="E315" s="63">
        <f t="shared" si="187"/>
        <v>5275677.382247352</v>
      </c>
      <c r="F315" s="63">
        <f t="shared" si="187"/>
        <v>6599152.426680573</v>
      </c>
      <c r="G315" s="63">
        <f t="shared" si="187"/>
        <v>6451836.091570491</v>
      </c>
      <c r="H315" s="63">
        <f t="shared" si="187"/>
        <v>7293791.519423817</v>
      </c>
      <c r="I315" s="63">
        <f t="shared" si="187"/>
        <v>9055182.090796147</v>
      </c>
      <c r="J315" s="63">
        <f t="shared" si="187"/>
        <v>11580483.934404923</v>
      </c>
      <c r="K315" s="63">
        <f t="shared" si="187"/>
        <v>10996640.79879516</v>
      </c>
      <c r="L315" s="63">
        <f t="shared" si="187"/>
        <v>12447517.939814163</v>
      </c>
    </row>
    <row r="316" spans="1:12" s="15" customFormat="1" ht="18" customHeight="1">
      <c r="A316" s="15" t="s">
        <v>62</v>
      </c>
      <c r="B316" s="63">
        <f aca="true" t="shared" si="188" ref="B316:L316">B254</f>
        <v>12361917.65294101</v>
      </c>
      <c r="C316" s="63">
        <f t="shared" si="188"/>
        <v>14480826.654858131</v>
      </c>
      <c r="D316" s="63">
        <f t="shared" si="188"/>
        <v>16348964.930507999</v>
      </c>
      <c r="E316" s="63">
        <f t="shared" si="188"/>
        <v>20826214.19327518</v>
      </c>
      <c r="F316" s="63">
        <f t="shared" si="188"/>
        <v>24829199.901418883</v>
      </c>
      <c r="G316" s="63">
        <f t="shared" si="188"/>
        <v>28512137.389519166</v>
      </c>
      <c r="H316" s="63">
        <f t="shared" si="188"/>
        <v>34415268.91819822</v>
      </c>
      <c r="I316" s="63">
        <f t="shared" si="188"/>
        <v>40669369.87802233</v>
      </c>
      <c r="J316" s="63">
        <f t="shared" si="188"/>
        <v>48835596.02048892</v>
      </c>
      <c r="K316" s="63">
        <f t="shared" si="188"/>
        <v>51313860.055366434</v>
      </c>
      <c r="L316" s="63">
        <f t="shared" si="188"/>
        <v>55408029.10896763</v>
      </c>
    </row>
    <row r="317" spans="1:12" s="15" customFormat="1" ht="18" customHeight="1">
      <c r="A317" s="15" t="s">
        <v>239</v>
      </c>
      <c r="B317" s="63">
        <f aca="true" t="shared" si="189" ref="B317:L317">B255</f>
        <v>53492.017813634266</v>
      </c>
      <c r="C317" s="63">
        <f t="shared" si="189"/>
        <v>66785.2333930634</v>
      </c>
      <c r="D317" s="63">
        <f t="shared" si="189"/>
        <v>76641.79254377012</v>
      </c>
      <c r="E317" s="63">
        <f t="shared" si="189"/>
        <v>91729.99045233813</v>
      </c>
      <c r="F317" s="63">
        <f t="shared" si="189"/>
        <v>109515.59156127948</v>
      </c>
      <c r="G317" s="63">
        <f t="shared" si="189"/>
        <v>119384.69168521077</v>
      </c>
      <c r="H317" s="63">
        <f t="shared" si="189"/>
        <v>132663.71214937643</v>
      </c>
      <c r="I317" s="63">
        <f t="shared" si="189"/>
        <v>153911.43912667065</v>
      </c>
      <c r="J317" s="63">
        <f t="shared" si="189"/>
        <v>166107.25098064452</v>
      </c>
      <c r="K317" s="63">
        <f t="shared" si="189"/>
        <v>188697.38797975887</v>
      </c>
      <c r="L317" s="63">
        <f t="shared" si="189"/>
        <v>206148.36504210928</v>
      </c>
    </row>
    <row r="318" spans="1:12" s="15" customFormat="1" ht="18" customHeight="1">
      <c r="A318" s="15" t="s">
        <v>63</v>
      </c>
      <c r="B318" s="63">
        <f>B314-B315-B316-B317</f>
        <v>1608358.8734130727</v>
      </c>
      <c r="C318" s="63">
        <f aca="true" t="shared" si="190" ref="C318:K318">C314-C315-C316-C317</f>
        <v>2938488.451848543</v>
      </c>
      <c r="D318" s="63">
        <f t="shared" si="190"/>
        <v>3215803.15191879</v>
      </c>
      <c r="E318" s="63">
        <f t="shared" si="190"/>
        <v>4150058.310581796</v>
      </c>
      <c r="F318" s="63">
        <f t="shared" si="190"/>
        <v>3552145.317791273</v>
      </c>
      <c r="G318" s="63">
        <f t="shared" si="190"/>
        <v>5726183.509422027</v>
      </c>
      <c r="H318" s="63">
        <f t="shared" si="190"/>
        <v>7355171.516578576</v>
      </c>
      <c r="I318" s="63">
        <f t="shared" si="190"/>
        <v>7619552.424420863</v>
      </c>
      <c r="J318" s="63">
        <f t="shared" si="190"/>
        <v>5813241.9583609635</v>
      </c>
      <c r="K318" s="63">
        <f t="shared" si="190"/>
        <v>11835694.087407539</v>
      </c>
      <c r="L318" s="63">
        <f>L314-L315-L316-L317</f>
        <v>15757420.051955592</v>
      </c>
    </row>
    <row r="319" spans="1:12" s="15" customFormat="1" ht="18" customHeight="1">
      <c r="A319" s="14" t="s">
        <v>64</v>
      </c>
      <c r="B319" s="76">
        <f>B315+B316+B317+B318</f>
        <v>17269568.05907274</v>
      </c>
      <c r="C319" s="76">
        <f aca="true" t="shared" si="191" ref="C319:L319">C315+C316+C317+C318</f>
        <v>21644388.538286474</v>
      </c>
      <c r="D319" s="76">
        <f t="shared" si="191"/>
        <v>24609643.604596883</v>
      </c>
      <c r="E319" s="76">
        <f t="shared" si="191"/>
        <v>30343679.876556665</v>
      </c>
      <c r="F319" s="76">
        <f t="shared" si="191"/>
        <v>35090013.23745201</v>
      </c>
      <c r="G319" s="76">
        <f t="shared" si="191"/>
        <v>40809541.68219689</v>
      </c>
      <c r="H319" s="76">
        <f t="shared" si="191"/>
        <v>49196895.66634999</v>
      </c>
      <c r="I319" s="76">
        <f t="shared" si="191"/>
        <v>57498015.832366005</v>
      </c>
      <c r="J319" s="76">
        <f t="shared" si="191"/>
        <v>66395429.16423545</v>
      </c>
      <c r="K319" s="76">
        <f t="shared" si="191"/>
        <v>74334892.3295489</v>
      </c>
      <c r="L319" s="76">
        <f t="shared" si="191"/>
        <v>83819115.4657795</v>
      </c>
    </row>
    <row r="320" spans="1:12" s="15" customFormat="1" ht="18" customHeight="1">
      <c r="A320" s="149"/>
      <c r="B320" s="149"/>
      <c r="C320" s="149"/>
      <c r="D320" s="149"/>
      <c r="E320" s="149"/>
      <c r="F320" s="69"/>
      <c r="G320" s="69"/>
      <c r="H320" s="69"/>
      <c r="I320" s="69"/>
      <c r="J320" s="69"/>
      <c r="K320" s="69"/>
      <c r="L320" s="69"/>
    </row>
    <row r="321" spans="1:12" s="15" customFormat="1" ht="18" customHeight="1">
      <c r="A321" s="149" t="s">
        <v>65</v>
      </c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44"/>
    </row>
    <row r="322" spans="1:12" s="15" customFormat="1" ht="18" customHeight="1">
      <c r="A322" s="135"/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2" t="s">
        <v>31</v>
      </c>
    </row>
    <row r="323" spans="1:12" s="15" customFormat="1" ht="18" customHeight="1">
      <c r="A323" s="14" t="s">
        <v>2</v>
      </c>
      <c r="B323" s="39">
        <v>2005</v>
      </c>
      <c r="C323" s="39">
        <v>2006</v>
      </c>
      <c r="D323" s="39">
        <v>2007</v>
      </c>
      <c r="E323" s="39">
        <v>2008</v>
      </c>
      <c r="F323" s="39">
        <v>2009</v>
      </c>
      <c r="G323" s="39">
        <v>2010</v>
      </c>
      <c r="H323" s="39">
        <v>2011</v>
      </c>
      <c r="I323" s="39">
        <v>2012</v>
      </c>
      <c r="J323" s="39">
        <v>2013</v>
      </c>
      <c r="K323" s="39">
        <v>2014</v>
      </c>
      <c r="L323" s="39">
        <v>2015</v>
      </c>
    </row>
    <row r="324" spans="1:12" s="14" customFormat="1" ht="18" customHeight="1">
      <c r="A324" s="14" t="s">
        <v>63</v>
      </c>
      <c r="B324" s="63">
        <f aca="true" t="shared" si="192" ref="B324:L324">B318</f>
        <v>1608358.8734130727</v>
      </c>
      <c r="C324" s="63">
        <f t="shared" si="192"/>
        <v>2938488.451848543</v>
      </c>
      <c r="D324" s="63">
        <f t="shared" si="192"/>
        <v>3215803.15191879</v>
      </c>
      <c r="E324" s="63">
        <f t="shared" si="192"/>
        <v>4150058.310581796</v>
      </c>
      <c r="F324" s="63">
        <f t="shared" si="192"/>
        <v>3552145.317791273</v>
      </c>
      <c r="G324" s="63">
        <f t="shared" si="192"/>
        <v>5726183.509422027</v>
      </c>
      <c r="H324" s="63">
        <f t="shared" si="192"/>
        <v>7355171.516578576</v>
      </c>
      <c r="I324" s="63">
        <f t="shared" si="192"/>
        <v>7619552.424420863</v>
      </c>
      <c r="J324" s="63">
        <f t="shared" si="192"/>
        <v>5813241.9583609635</v>
      </c>
      <c r="K324" s="63">
        <f t="shared" si="192"/>
        <v>11835694.087407539</v>
      </c>
      <c r="L324" s="63">
        <f t="shared" si="192"/>
        <v>15757420.051955592</v>
      </c>
    </row>
    <row r="325" spans="1:12" s="15" customFormat="1" ht="18" customHeight="1">
      <c r="A325" s="13" t="s">
        <v>66</v>
      </c>
      <c r="B325" s="63">
        <v>2046963</v>
      </c>
      <c r="C325" s="63">
        <v>2408577</v>
      </c>
      <c r="D325" s="63">
        <v>2759428.5</v>
      </c>
      <c r="E325" s="63">
        <v>3080755.5</v>
      </c>
      <c r="F325" s="63">
        <v>3453452.3094669543</v>
      </c>
      <c r="G325" s="63">
        <v>3712544.8753073337</v>
      </c>
      <c r="H325" s="63">
        <v>3997303.5</v>
      </c>
      <c r="I325" s="63">
        <v>4309093.173</v>
      </c>
      <c r="J325" s="63">
        <v>4675366.092705</v>
      </c>
      <c r="K325" s="63">
        <v>5142902.7019755</v>
      </c>
      <c r="L325" s="13">
        <v>6582456.038373477</v>
      </c>
    </row>
    <row r="326" spans="1:12" s="15" customFormat="1" ht="18" customHeight="1">
      <c r="A326" s="13" t="s">
        <v>67</v>
      </c>
      <c r="B326" s="63">
        <v>714325.3928278544</v>
      </c>
      <c r="C326" s="63">
        <v>6575905.378413535</v>
      </c>
      <c r="D326" s="63">
        <v>1187616.5554245692</v>
      </c>
      <c r="E326" s="63">
        <v>625845.0009715419</v>
      </c>
      <c r="F326" s="63">
        <v>577635.6420277348</v>
      </c>
      <c r="G326" s="63">
        <v>752072.0498560158</v>
      </c>
      <c r="H326" s="63">
        <v>1083507.5494283016</v>
      </c>
      <c r="I326" s="63">
        <v>1221540.8957354983</v>
      </c>
      <c r="J326" s="63">
        <v>1140397.6155717748</v>
      </c>
      <c r="K326" s="63">
        <v>885664.2083659308</v>
      </c>
      <c r="L326" s="36">
        <v>821779.8236442314</v>
      </c>
    </row>
    <row r="327" spans="1:12" s="15" customFormat="1" ht="18" customHeight="1">
      <c r="A327" s="30" t="s">
        <v>68</v>
      </c>
      <c r="B327" s="76">
        <f>B324+B325+B326</f>
        <v>4369647.266240927</v>
      </c>
      <c r="C327" s="76">
        <f aca="true" t="shared" si="193" ref="C327:K327">C324+C325+C326</f>
        <v>11922970.830262076</v>
      </c>
      <c r="D327" s="76">
        <f t="shared" si="193"/>
        <v>7162848.207343359</v>
      </c>
      <c r="E327" s="76">
        <f t="shared" si="193"/>
        <v>7856658.811553338</v>
      </c>
      <c r="F327" s="76">
        <f t="shared" si="193"/>
        <v>7583233.269285962</v>
      </c>
      <c r="G327" s="76">
        <f t="shared" si="193"/>
        <v>10190800.434585376</v>
      </c>
      <c r="H327" s="76">
        <f t="shared" si="193"/>
        <v>12435982.566006877</v>
      </c>
      <c r="I327" s="76">
        <f t="shared" si="193"/>
        <v>13150186.493156362</v>
      </c>
      <c r="J327" s="76">
        <f t="shared" si="193"/>
        <v>11629005.666637737</v>
      </c>
      <c r="K327" s="76">
        <f t="shared" si="193"/>
        <v>17864260.99774897</v>
      </c>
      <c r="L327" s="76">
        <f>L324+L325+L326</f>
        <v>23161655.9139733</v>
      </c>
    </row>
    <row r="328" spans="1:12" s="15" customFormat="1" ht="18" customHeight="1">
      <c r="A328" s="13" t="s">
        <v>69</v>
      </c>
      <c r="B328" s="63">
        <f aca="true" t="shared" si="194" ref="B328:L328">B258</f>
        <v>-703584.5309739034</v>
      </c>
      <c r="C328" s="63">
        <f t="shared" si="194"/>
        <v>-394585.80751658435</v>
      </c>
      <c r="D328" s="63">
        <f t="shared" si="194"/>
        <v>366228.44186229864</v>
      </c>
      <c r="E328" s="63">
        <f t="shared" si="194"/>
        <v>-520795.7495643539</v>
      </c>
      <c r="F328" s="63">
        <f t="shared" si="194"/>
        <v>-1404814.2481661953</v>
      </c>
      <c r="G328" s="63">
        <f t="shared" si="194"/>
        <v>-606713.7552755445</v>
      </c>
      <c r="H328" s="63">
        <f t="shared" si="194"/>
        <v>213707.75784871954</v>
      </c>
      <c r="I328" s="63">
        <f t="shared" si="194"/>
        <v>-1275621.7289715619</v>
      </c>
      <c r="J328" s="63">
        <f t="shared" si="194"/>
        <v>-109265.70917659585</v>
      </c>
      <c r="K328" s="63">
        <f t="shared" si="194"/>
        <v>-1319172.75244157</v>
      </c>
      <c r="L328" s="63">
        <f t="shared" si="194"/>
        <v>-6016460.555598953</v>
      </c>
    </row>
    <row r="329" spans="1:12" s="15" customFormat="1" ht="18" customHeight="1">
      <c r="A329" s="13" t="s">
        <v>70</v>
      </c>
      <c r="B329" s="63">
        <f aca="true" t="shared" si="195" ref="B329:K329">B470</f>
        <v>4681578.707421339</v>
      </c>
      <c r="C329" s="63">
        <f t="shared" si="195"/>
        <v>6461393.114482003</v>
      </c>
      <c r="D329" s="63">
        <f t="shared" si="195"/>
        <v>8427686.714173755</v>
      </c>
      <c r="E329" s="63">
        <f t="shared" si="195"/>
        <v>11030529.171338186</v>
      </c>
      <c r="F329" s="63">
        <f t="shared" si="195"/>
        <v>10883739.571344491</v>
      </c>
      <c r="G329" s="63">
        <f t="shared" si="195"/>
        <v>12572205.189984746</v>
      </c>
      <c r="H329" s="63">
        <f t="shared" si="195"/>
        <v>17324766.727342986</v>
      </c>
      <c r="I329" s="63">
        <f t="shared" si="195"/>
        <v>18786138.434352223</v>
      </c>
      <c r="J329" s="63">
        <f t="shared" si="195"/>
        <v>21625330.824852053</v>
      </c>
      <c r="K329" s="63">
        <f t="shared" si="195"/>
        <v>25968850.616736066</v>
      </c>
      <c r="L329" s="63">
        <f>L470</f>
        <v>31345028.754159413</v>
      </c>
    </row>
    <row r="330" spans="1:12" s="15" customFormat="1" ht="18" customHeight="1">
      <c r="A330" s="13" t="s">
        <v>71</v>
      </c>
      <c r="B330" s="63">
        <f aca="true" t="shared" si="196" ref="B330:K330">B327-B328-B329</f>
        <v>391653.0897934912</v>
      </c>
      <c r="C330" s="63">
        <f t="shared" si="196"/>
        <v>5856163.523296657</v>
      </c>
      <c r="D330" s="63">
        <f t="shared" si="196"/>
        <v>-1631066.9486926943</v>
      </c>
      <c r="E330" s="63">
        <f t="shared" si="196"/>
        <v>-2653074.6102204937</v>
      </c>
      <c r="F330" s="63">
        <f t="shared" si="196"/>
        <v>-1895692.053892333</v>
      </c>
      <c r="G330" s="63">
        <f t="shared" si="196"/>
        <v>-1774691.0001238268</v>
      </c>
      <c r="H330" s="63">
        <f t="shared" si="196"/>
        <v>-5102491.919184828</v>
      </c>
      <c r="I330" s="63">
        <f t="shared" si="196"/>
        <v>-4360330.212224299</v>
      </c>
      <c r="J330" s="63">
        <f t="shared" si="196"/>
        <v>-9887059.44903772</v>
      </c>
      <c r="K330" s="63">
        <f t="shared" si="196"/>
        <v>-6785416.866545524</v>
      </c>
      <c r="L330" s="63">
        <f>L327-L328-L329</f>
        <v>-2166912.2845871598</v>
      </c>
    </row>
    <row r="331" spans="1:12" s="15" customFormat="1" ht="18" customHeight="1">
      <c r="A331" s="30" t="s">
        <v>72</v>
      </c>
      <c r="B331" s="76">
        <f aca="true" t="shared" si="197" ref="B331:K331">B328+B329+B330</f>
        <v>4369647.266240926</v>
      </c>
      <c r="C331" s="76">
        <f t="shared" si="197"/>
        <v>11922970.830262076</v>
      </c>
      <c r="D331" s="76">
        <f t="shared" si="197"/>
        <v>7162848.207343359</v>
      </c>
      <c r="E331" s="76">
        <f t="shared" si="197"/>
        <v>7856658.811553339</v>
      </c>
      <c r="F331" s="76">
        <f t="shared" si="197"/>
        <v>7583233.269285962</v>
      </c>
      <c r="G331" s="76">
        <f t="shared" si="197"/>
        <v>10190800.434585376</v>
      </c>
      <c r="H331" s="76">
        <f t="shared" si="197"/>
        <v>12435982.566006878</v>
      </c>
      <c r="I331" s="76">
        <f t="shared" si="197"/>
        <v>13150186.49315636</v>
      </c>
      <c r="J331" s="76">
        <f t="shared" si="197"/>
        <v>11629005.666637737</v>
      </c>
      <c r="K331" s="76">
        <f t="shared" si="197"/>
        <v>17864260.99774897</v>
      </c>
      <c r="L331" s="76">
        <f>L328+L329+L330</f>
        <v>23161655.9139733</v>
      </c>
    </row>
    <row r="332" spans="1:11" s="15" customFormat="1" ht="18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</row>
    <row r="333" spans="1:12" s="15" customFormat="1" ht="18" customHeight="1">
      <c r="A333" s="149" t="s">
        <v>73</v>
      </c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44"/>
    </row>
    <row r="334" spans="2:12" s="15" customFormat="1" ht="18" customHeight="1">
      <c r="B334" s="71"/>
      <c r="C334" s="71"/>
      <c r="D334" s="71"/>
      <c r="E334" s="71"/>
      <c r="F334" s="71"/>
      <c r="G334" s="71"/>
      <c r="H334" s="71"/>
      <c r="I334" s="71"/>
      <c r="J334" s="33"/>
      <c r="K334" s="13"/>
      <c r="L334" s="12" t="s">
        <v>31</v>
      </c>
    </row>
    <row r="335" spans="1:12" s="15" customFormat="1" ht="18" customHeight="1">
      <c r="A335" s="14" t="s">
        <v>2</v>
      </c>
      <c r="B335" s="39">
        <v>2005</v>
      </c>
      <c r="C335" s="39">
        <v>2006</v>
      </c>
      <c r="D335" s="39">
        <v>2007</v>
      </c>
      <c r="E335" s="39">
        <v>2008</v>
      </c>
      <c r="F335" s="39">
        <v>2009</v>
      </c>
      <c r="G335" s="39">
        <v>2010</v>
      </c>
      <c r="H335" s="39">
        <v>2011</v>
      </c>
      <c r="I335" s="39">
        <v>2012</v>
      </c>
      <c r="J335" s="39">
        <v>2013</v>
      </c>
      <c r="K335" s="39">
        <v>2014</v>
      </c>
      <c r="L335" s="39">
        <v>2015</v>
      </c>
    </row>
    <row r="336" spans="1:12" s="15" customFormat="1" ht="18" customHeight="1">
      <c r="A336" s="15" t="s">
        <v>74</v>
      </c>
      <c r="B336" s="63">
        <f aca="true" t="shared" si="198" ref="B336:L336">B74</f>
        <v>17952645.645276006</v>
      </c>
      <c r="C336" s="63">
        <f t="shared" si="198"/>
        <v>21848674.42913538</v>
      </c>
      <c r="D336" s="63">
        <f t="shared" si="198"/>
        <v>24948887.718497198</v>
      </c>
      <c r="E336" s="63">
        <f t="shared" si="198"/>
        <v>30592371.0570225</v>
      </c>
      <c r="F336" s="63">
        <f t="shared" si="198"/>
        <v>35246255.51780736</v>
      </c>
      <c r="G336" s="63">
        <f t="shared" si="198"/>
        <v>41020912.0499123</v>
      </c>
      <c r="H336" s="63">
        <f t="shared" si="198"/>
        <v>49501105.937520444</v>
      </c>
      <c r="I336" s="63">
        <f t="shared" si="198"/>
        <v>57563487.59119634</v>
      </c>
      <c r="J336" s="63">
        <f t="shared" si="198"/>
        <v>66472842.030393854</v>
      </c>
      <c r="K336" s="63">
        <f t="shared" si="198"/>
        <v>73264831.09310456</v>
      </c>
      <c r="L336" s="63">
        <f t="shared" si="198"/>
        <v>83746891.38445243</v>
      </c>
    </row>
    <row r="337" spans="1:12" s="15" customFormat="1" ht="18" customHeight="1">
      <c r="A337" s="15" t="s">
        <v>75</v>
      </c>
      <c r="B337" s="63">
        <f aca="true" t="shared" si="199" ref="B337:K337">B338-B339</f>
        <v>-360601.9240225234</v>
      </c>
      <c r="C337" s="63">
        <f t="shared" si="199"/>
        <v>3462.878357612426</v>
      </c>
      <c r="D337" s="63">
        <f t="shared" si="199"/>
        <v>-321083.629247127</v>
      </c>
      <c r="E337" s="63">
        <f t="shared" si="199"/>
        <v>-347611.7210971924</v>
      </c>
      <c r="F337" s="63">
        <f t="shared" si="199"/>
        <v>-348789.06301496876</v>
      </c>
      <c r="G337" s="63">
        <f t="shared" si="199"/>
        <v>-805443.8619265589</v>
      </c>
      <c r="H337" s="63">
        <f t="shared" si="199"/>
        <v>-1002538.6360430677</v>
      </c>
      <c r="I337" s="63">
        <f t="shared" si="199"/>
        <v>-896301.7796176797</v>
      </c>
      <c r="J337" s="63">
        <f t="shared" si="199"/>
        <v>-1124202.815484254</v>
      </c>
      <c r="K337" s="63">
        <f t="shared" si="199"/>
        <v>-1030406.4871167012</v>
      </c>
      <c r="L337" s="63">
        <f>L338-L339</f>
        <v>-1434508.69631646</v>
      </c>
    </row>
    <row r="338" spans="1:15" s="15" customFormat="1" ht="18" customHeight="1">
      <c r="A338" s="15" t="s">
        <v>76</v>
      </c>
      <c r="B338" s="63">
        <v>91627.31423683955</v>
      </c>
      <c r="C338" s="63">
        <v>100916.56440719531</v>
      </c>
      <c r="D338" s="63">
        <v>133226.59540663558</v>
      </c>
      <c r="E338" s="63">
        <v>146275.1144075525</v>
      </c>
      <c r="F338" s="63">
        <v>210540.57584228332</v>
      </c>
      <c r="G338" s="63">
        <v>225223.469937382</v>
      </c>
      <c r="H338" s="63">
        <v>285405.34502598585</v>
      </c>
      <c r="I338" s="63">
        <v>205969.62502314325</v>
      </c>
      <c r="J338" s="63">
        <v>207821.26787277195</v>
      </c>
      <c r="K338" s="63">
        <v>195348.91780588176</v>
      </c>
      <c r="L338" s="70">
        <v>212225.1351133693</v>
      </c>
      <c r="M338" s="70"/>
      <c r="N338" s="70"/>
      <c r="O338" s="13"/>
    </row>
    <row r="339" spans="1:15" s="15" customFormat="1" ht="18" customHeight="1">
      <c r="A339" s="15" t="s">
        <v>77</v>
      </c>
      <c r="B339" s="63">
        <v>452229.23825936293</v>
      </c>
      <c r="C339" s="63">
        <v>97453.68604958289</v>
      </c>
      <c r="D339" s="63">
        <v>454310.22465376253</v>
      </c>
      <c r="E339" s="63">
        <v>493886.8355047449</v>
      </c>
      <c r="F339" s="63">
        <v>559329.6388572521</v>
      </c>
      <c r="G339" s="63">
        <v>1030667.3318639409</v>
      </c>
      <c r="H339" s="63">
        <v>1287943.9810690535</v>
      </c>
      <c r="I339" s="63">
        <v>1102271.404640823</v>
      </c>
      <c r="J339" s="63">
        <v>1332024.0833570259</v>
      </c>
      <c r="K339" s="63">
        <v>1225755.404922583</v>
      </c>
      <c r="L339" s="70">
        <v>1646733.8314298291</v>
      </c>
      <c r="M339" s="70"/>
      <c r="N339" s="70"/>
      <c r="O339" s="13"/>
    </row>
    <row r="340" spans="1:12" s="15" customFormat="1" ht="18" customHeight="1">
      <c r="A340" s="14" t="s">
        <v>78</v>
      </c>
      <c r="B340" s="76">
        <f aca="true" t="shared" si="200" ref="B340:L340">B336+B337</f>
        <v>17592043.721253484</v>
      </c>
      <c r="C340" s="76">
        <f t="shared" si="200"/>
        <v>21852137.30749299</v>
      </c>
      <c r="D340" s="76">
        <f t="shared" si="200"/>
        <v>24627804.089250073</v>
      </c>
      <c r="E340" s="76">
        <f t="shared" si="200"/>
        <v>30244759.335925307</v>
      </c>
      <c r="F340" s="76">
        <f t="shared" si="200"/>
        <v>34897466.45479239</v>
      </c>
      <c r="G340" s="76">
        <f t="shared" si="200"/>
        <v>40215468.18798575</v>
      </c>
      <c r="H340" s="76">
        <f t="shared" si="200"/>
        <v>48498567.30147738</v>
      </c>
      <c r="I340" s="76">
        <f t="shared" si="200"/>
        <v>56667185.81157866</v>
      </c>
      <c r="J340" s="76">
        <f t="shared" si="200"/>
        <v>65348639.2149096</v>
      </c>
      <c r="K340" s="76">
        <f t="shared" si="200"/>
        <v>72234424.60598786</v>
      </c>
      <c r="L340" s="76">
        <f t="shared" si="200"/>
        <v>82312382.68813597</v>
      </c>
    </row>
    <row r="341" spans="1:15" s="15" customFormat="1" ht="18" customHeight="1">
      <c r="A341" s="15" t="s">
        <v>79</v>
      </c>
      <c r="B341" s="13">
        <f aca="true" t="shared" si="201" ref="B341:L341">B325</f>
        <v>2046963</v>
      </c>
      <c r="C341" s="13">
        <f t="shared" si="201"/>
        <v>2408577</v>
      </c>
      <c r="D341" s="13">
        <f t="shared" si="201"/>
        <v>2759428.5</v>
      </c>
      <c r="E341" s="13">
        <f t="shared" si="201"/>
        <v>3080755.5</v>
      </c>
      <c r="F341" s="13">
        <f t="shared" si="201"/>
        <v>3453452.3094669543</v>
      </c>
      <c r="G341" s="13">
        <f t="shared" si="201"/>
        <v>3712544.8753073337</v>
      </c>
      <c r="H341" s="13">
        <f t="shared" si="201"/>
        <v>3997303.5</v>
      </c>
      <c r="I341" s="13">
        <f t="shared" si="201"/>
        <v>4309093.173</v>
      </c>
      <c r="J341" s="13">
        <f t="shared" si="201"/>
        <v>4675366.092705</v>
      </c>
      <c r="K341" s="13">
        <f t="shared" si="201"/>
        <v>5142902.7019755</v>
      </c>
      <c r="L341" s="13">
        <f t="shared" si="201"/>
        <v>6582456.038373477</v>
      </c>
      <c r="N341" s="13"/>
      <c r="O341" s="13"/>
    </row>
    <row r="342" spans="1:15" s="15" customFormat="1" ht="18" customHeight="1">
      <c r="A342" s="14" t="s">
        <v>80</v>
      </c>
      <c r="B342" s="76">
        <f aca="true" t="shared" si="202" ref="B342:L342">B340-B341</f>
        <v>15545080.721253484</v>
      </c>
      <c r="C342" s="76">
        <f t="shared" si="202"/>
        <v>19443560.30749299</v>
      </c>
      <c r="D342" s="76">
        <f t="shared" si="202"/>
        <v>21868375.589250073</v>
      </c>
      <c r="E342" s="76">
        <f t="shared" si="202"/>
        <v>27164003.835925307</v>
      </c>
      <c r="F342" s="76">
        <f t="shared" si="202"/>
        <v>31444014.145325433</v>
      </c>
      <c r="G342" s="76">
        <f t="shared" si="202"/>
        <v>36502923.31267841</v>
      </c>
      <c r="H342" s="76">
        <f t="shared" si="202"/>
        <v>44501263.80147738</v>
      </c>
      <c r="I342" s="76">
        <f t="shared" si="202"/>
        <v>52358092.63857866</v>
      </c>
      <c r="J342" s="76">
        <f t="shared" si="202"/>
        <v>60673273.1222046</v>
      </c>
      <c r="K342" s="76">
        <f t="shared" si="202"/>
        <v>67091521.90401236</v>
      </c>
      <c r="L342" s="76">
        <f t="shared" si="202"/>
        <v>75729926.6497625</v>
      </c>
      <c r="N342" s="13"/>
      <c r="O342" s="13"/>
    </row>
    <row r="343" spans="1:12" s="15" customFormat="1" ht="18" customHeight="1">
      <c r="A343" s="15" t="s">
        <v>81</v>
      </c>
      <c r="B343" s="63">
        <f>B344-B345</f>
        <v>564303.3939695226</v>
      </c>
      <c r="C343" s="63">
        <f aca="true" t="shared" si="203" ref="C343:L343">C344-C345</f>
        <v>751067.3770792414</v>
      </c>
      <c r="D343" s="63">
        <f t="shared" si="203"/>
        <v>919723.9339788852</v>
      </c>
      <c r="E343" s="63">
        <f t="shared" si="203"/>
        <v>1007107.5806313555</v>
      </c>
      <c r="F343" s="63">
        <f t="shared" si="203"/>
        <v>1165430.9821265705</v>
      </c>
      <c r="G343" s="63">
        <f t="shared" si="203"/>
        <v>1491512.3695184826</v>
      </c>
      <c r="H343" s="63">
        <f t="shared" si="203"/>
        <v>1434156.871598416</v>
      </c>
      <c r="I343" s="63">
        <f t="shared" si="203"/>
        <v>1269196.8755131613</v>
      </c>
      <c r="J343" s="63">
        <f t="shared" si="203"/>
        <v>1241770.7261926427</v>
      </c>
      <c r="K343" s="63">
        <f t="shared" si="203"/>
        <v>789785.4255365417</v>
      </c>
      <c r="L343" s="63">
        <f t="shared" si="203"/>
        <v>972399.3631946179</v>
      </c>
    </row>
    <row r="344" spans="1:12" s="15" customFormat="1" ht="18" customHeight="1">
      <c r="A344" s="15" t="s">
        <v>82</v>
      </c>
      <c r="B344" s="63">
        <v>640549.2335698179</v>
      </c>
      <c r="C344" s="63">
        <v>833626.2140252921</v>
      </c>
      <c r="D344" s="63">
        <v>1010035.921770561</v>
      </c>
      <c r="E344" s="63">
        <v>1102242.6922487402</v>
      </c>
      <c r="F344" s="63">
        <v>1254814.3861783051</v>
      </c>
      <c r="G344" s="63">
        <v>1602104.4805815462</v>
      </c>
      <c r="H344" s="63">
        <v>1579336.4287005616</v>
      </c>
      <c r="I344" s="63">
        <v>1434915.091935898</v>
      </c>
      <c r="J344" s="63">
        <v>1340462.1002958277</v>
      </c>
      <c r="K344" s="63">
        <v>885963.5478969198</v>
      </c>
      <c r="L344" s="63">
        <v>1132531.2809353664</v>
      </c>
    </row>
    <row r="345" spans="1:12" s="15" customFormat="1" ht="18" customHeight="1">
      <c r="A345" s="15" t="s">
        <v>83</v>
      </c>
      <c r="B345" s="63">
        <v>76245.83960029531</v>
      </c>
      <c r="C345" s="63">
        <v>82558.83694605067</v>
      </c>
      <c r="D345" s="63">
        <v>90311.98779167589</v>
      </c>
      <c r="E345" s="63">
        <v>95135.11161738475</v>
      </c>
      <c r="F345" s="63">
        <v>89383.40405173457</v>
      </c>
      <c r="G345" s="63">
        <v>110592.11106306354</v>
      </c>
      <c r="H345" s="63">
        <v>145179.5571021456</v>
      </c>
      <c r="I345" s="63">
        <v>165718.2164227366</v>
      </c>
      <c r="J345" s="63">
        <v>98691.3741031851</v>
      </c>
      <c r="K345" s="63">
        <v>96178.12236037798</v>
      </c>
      <c r="L345" s="63">
        <v>160131.91774074853</v>
      </c>
    </row>
    <row r="346" spans="1:12" s="15" customFormat="1" ht="18" customHeight="1">
      <c r="A346" s="14" t="s">
        <v>84</v>
      </c>
      <c r="B346" s="76">
        <f aca="true" t="shared" si="204" ref="B346:K346">B342+B343</f>
        <v>16109384.115223007</v>
      </c>
      <c r="C346" s="76">
        <f t="shared" si="204"/>
        <v>20194627.68457223</v>
      </c>
      <c r="D346" s="76">
        <f>D342+D343</f>
        <v>22788099.52322896</v>
      </c>
      <c r="E346" s="76">
        <f t="shared" si="204"/>
        <v>28171111.416556664</v>
      </c>
      <c r="F346" s="76">
        <f>F342+F343</f>
        <v>32609445.127452005</v>
      </c>
      <c r="G346" s="76">
        <f>G342+G343</f>
        <v>37994435.68219689</v>
      </c>
      <c r="H346" s="76">
        <f t="shared" si="204"/>
        <v>45935420.673075795</v>
      </c>
      <c r="I346" s="76">
        <f t="shared" si="204"/>
        <v>53627289.51409182</v>
      </c>
      <c r="J346" s="76">
        <f t="shared" si="204"/>
        <v>61915043.84839725</v>
      </c>
      <c r="K346" s="76">
        <f t="shared" si="204"/>
        <v>67881307.3295489</v>
      </c>
      <c r="L346" s="76">
        <f>L342+L343</f>
        <v>76702326.01295711</v>
      </c>
    </row>
    <row r="347" spans="1:14" s="15" customFormat="1" ht="18" customHeight="1">
      <c r="A347" s="14" t="s">
        <v>85</v>
      </c>
      <c r="B347" s="76">
        <f aca="true" t="shared" si="205" ref="B347:L347">B346+B325</f>
        <v>18156347.115223005</v>
      </c>
      <c r="C347" s="76">
        <f t="shared" si="205"/>
        <v>22603204.68457223</v>
      </c>
      <c r="D347" s="76">
        <f t="shared" si="205"/>
        <v>25547528.02322896</v>
      </c>
      <c r="E347" s="76">
        <f t="shared" si="205"/>
        <v>31251866.916556664</v>
      </c>
      <c r="F347" s="76">
        <f t="shared" si="205"/>
        <v>36062897.43691896</v>
      </c>
      <c r="G347" s="76">
        <f t="shared" si="205"/>
        <v>41706980.55750423</v>
      </c>
      <c r="H347" s="76">
        <f t="shared" si="205"/>
        <v>49932724.173075795</v>
      </c>
      <c r="I347" s="76">
        <f t="shared" si="205"/>
        <v>57936382.68709182</v>
      </c>
      <c r="J347" s="76">
        <f t="shared" si="205"/>
        <v>66590409.94110225</v>
      </c>
      <c r="K347" s="76">
        <f t="shared" si="205"/>
        <v>73024210.03152439</v>
      </c>
      <c r="L347" s="76">
        <f t="shared" si="205"/>
        <v>83284782.05133058</v>
      </c>
      <c r="M347" s="13"/>
      <c r="N347" s="13"/>
    </row>
    <row r="348" spans="1:14" s="15" customFormat="1" ht="18" customHeight="1">
      <c r="A348" s="14" t="s">
        <v>86</v>
      </c>
      <c r="B348" s="76">
        <f>B340</f>
        <v>17592043.721253484</v>
      </c>
      <c r="C348" s="76">
        <f aca="true" t="shared" si="206" ref="C348:H348">C340</f>
        <v>21852137.30749299</v>
      </c>
      <c r="D348" s="76">
        <f t="shared" si="206"/>
        <v>24627804.089250073</v>
      </c>
      <c r="E348" s="76">
        <f t="shared" si="206"/>
        <v>30244759.335925307</v>
      </c>
      <c r="F348" s="76">
        <f t="shared" si="206"/>
        <v>34897466.45479239</v>
      </c>
      <c r="G348" s="76">
        <f t="shared" si="206"/>
        <v>40215468.18798575</v>
      </c>
      <c r="H348" s="76">
        <f t="shared" si="206"/>
        <v>48498567.30147738</v>
      </c>
      <c r="I348" s="76">
        <f>I340</f>
        <v>56667185.81157866</v>
      </c>
      <c r="J348" s="76">
        <f>J340</f>
        <v>65348639.2149096</v>
      </c>
      <c r="K348" s="76">
        <f>K340</f>
        <v>72234424.60598786</v>
      </c>
      <c r="L348" s="76">
        <f>L340</f>
        <v>82312382.68813597</v>
      </c>
      <c r="M348" s="13"/>
      <c r="N348" s="13"/>
    </row>
    <row r="349" spans="1:12" s="15" customFormat="1" ht="18" customHeight="1">
      <c r="A349" s="63"/>
      <c r="B349" s="63"/>
      <c r="C349" s="63"/>
      <c r="D349" s="63"/>
      <c r="E349" s="63"/>
      <c r="F349" s="63"/>
      <c r="G349" s="13"/>
      <c r="H349" s="13"/>
      <c r="I349" s="13"/>
      <c r="J349" s="13"/>
      <c r="K349" s="13"/>
      <c r="L349" s="81"/>
    </row>
    <row r="350" spans="1:12" s="15" customFormat="1" ht="18" customHeight="1">
      <c r="A350" s="149" t="s">
        <v>87</v>
      </c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44"/>
    </row>
    <row r="351" spans="1:12" s="15" customFormat="1" ht="18" customHeight="1">
      <c r="A351" s="135"/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  <c r="L351" s="12" t="s">
        <v>31</v>
      </c>
    </row>
    <row r="352" spans="1:14" s="15" customFormat="1" ht="18" customHeight="1">
      <c r="A352" s="14" t="s">
        <v>2</v>
      </c>
      <c r="B352" s="39">
        <v>2005</v>
      </c>
      <c r="C352" s="39">
        <v>2006</v>
      </c>
      <c r="D352" s="39">
        <v>2007</v>
      </c>
      <c r="E352" s="39">
        <v>2008</v>
      </c>
      <c r="F352" s="39">
        <v>2009</v>
      </c>
      <c r="G352" s="39">
        <v>2010</v>
      </c>
      <c r="H352" s="39">
        <v>2011</v>
      </c>
      <c r="I352" s="39">
        <v>2012</v>
      </c>
      <c r="J352" s="39">
        <v>2013</v>
      </c>
      <c r="K352" s="39">
        <v>2014</v>
      </c>
      <c r="L352" s="39">
        <v>2015</v>
      </c>
      <c r="M352" s="13"/>
      <c r="N352" s="13"/>
    </row>
    <row r="353" spans="1:12" s="15" customFormat="1" ht="18" customHeight="1">
      <c r="A353" s="15" t="s">
        <v>88</v>
      </c>
      <c r="B353" s="63">
        <f aca="true" t="shared" si="207" ref="B353:K353">B355+B354</f>
        <v>3232803.9481996577</v>
      </c>
      <c r="C353" s="63">
        <f t="shared" si="207"/>
        <v>3984226.732593618</v>
      </c>
      <c r="D353" s="63">
        <f t="shared" si="207"/>
        <v>5064728.920955172</v>
      </c>
      <c r="E353" s="63">
        <f t="shared" si="207"/>
        <v>6110225.68824501</v>
      </c>
      <c r="F353" s="63">
        <f t="shared" si="207"/>
        <v>6554600.220692938</v>
      </c>
      <c r="G353" s="63">
        <f t="shared" si="207"/>
        <v>8217681.105813085</v>
      </c>
      <c r="H353" s="63">
        <f t="shared" si="207"/>
        <v>10951622.024137288</v>
      </c>
      <c r="I353" s="63">
        <f t="shared" si="207"/>
        <v>13076462.7903757</v>
      </c>
      <c r="J353" s="63">
        <f t="shared" si="207"/>
        <v>12524114.813166818</v>
      </c>
      <c r="K353" s="63">
        <f t="shared" si="207"/>
        <v>15476677.294996079</v>
      </c>
      <c r="L353" s="63">
        <f>L355+L354</f>
        <v>19645875.80649235</v>
      </c>
    </row>
    <row r="354" spans="1:12" s="15" customFormat="1" ht="18" customHeight="1">
      <c r="A354" s="15" t="s">
        <v>89</v>
      </c>
      <c r="B354" s="63">
        <f aca="true" t="shared" si="208" ref="B354:L354">B260</f>
        <v>1891704.9999999993</v>
      </c>
      <c r="C354" s="63">
        <f t="shared" si="208"/>
        <v>2176986.999999999</v>
      </c>
      <c r="D354" s="63">
        <f t="shared" si="208"/>
        <v>2691888.576111117</v>
      </c>
      <c r="E354" s="63">
        <f t="shared" si="208"/>
        <v>3694631.7815839993</v>
      </c>
      <c r="F354" s="63">
        <f t="shared" si="208"/>
        <v>4108282.131478999</v>
      </c>
      <c r="G354" s="63">
        <f t="shared" si="208"/>
        <v>5343694.206209</v>
      </c>
      <c r="H354" s="63">
        <f t="shared" si="208"/>
        <v>7331020.752467002</v>
      </c>
      <c r="I354" s="63">
        <f t="shared" si="208"/>
        <v>8653331.773691</v>
      </c>
      <c r="J354" s="63">
        <f t="shared" si="208"/>
        <v>7436719.3145258</v>
      </c>
      <c r="K354" s="63">
        <f t="shared" si="208"/>
        <v>9424890.159900699</v>
      </c>
      <c r="L354" s="63">
        <f t="shared" si="208"/>
        <v>12193229.671544794</v>
      </c>
    </row>
    <row r="355" spans="1:12" s="15" customFormat="1" ht="18" customHeight="1">
      <c r="A355" s="15" t="s">
        <v>90</v>
      </c>
      <c r="B355" s="63">
        <f aca="true" t="shared" si="209" ref="B355:L355">B261</f>
        <v>1341098.9481996582</v>
      </c>
      <c r="C355" s="63">
        <f t="shared" si="209"/>
        <v>1807239.7325936188</v>
      </c>
      <c r="D355" s="63">
        <f t="shared" si="209"/>
        <v>2372840.3448440544</v>
      </c>
      <c r="E355" s="63">
        <f t="shared" si="209"/>
        <v>2415593.90666101</v>
      </c>
      <c r="F355" s="63">
        <f t="shared" si="209"/>
        <v>2446318.089213939</v>
      </c>
      <c r="G355" s="63">
        <f t="shared" si="209"/>
        <v>2873986.899604085</v>
      </c>
      <c r="H355" s="63">
        <f t="shared" si="209"/>
        <v>3620601.2716702856</v>
      </c>
      <c r="I355" s="63">
        <f t="shared" si="209"/>
        <v>4423131.0166847</v>
      </c>
      <c r="J355" s="63">
        <f t="shared" si="209"/>
        <v>5087395.498641018</v>
      </c>
      <c r="K355" s="63">
        <f t="shared" si="209"/>
        <v>6051787.13509538</v>
      </c>
      <c r="L355" s="63">
        <f t="shared" si="209"/>
        <v>7452646.134947558</v>
      </c>
    </row>
    <row r="356" spans="1:12" s="15" customFormat="1" ht="18" customHeight="1">
      <c r="A356" s="15" t="s">
        <v>91</v>
      </c>
      <c r="B356" s="63">
        <f>B338</f>
        <v>91627.31423683955</v>
      </c>
      <c r="C356" s="63">
        <f aca="true" t="shared" si="210" ref="C356:L356">C338</f>
        <v>100916.56440719531</v>
      </c>
      <c r="D356" s="63">
        <f t="shared" si="210"/>
        <v>133226.59540663558</v>
      </c>
      <c r="E356" s="63">
        <f t="shared" si="210"/>
        <v>146275.1144075525</v>
      </c>
      <c r="F356" s="63">
        <f t="shared" si="210"/>
        <v>210540.57584228332</v>
      </c>
      <c r="G356" s="63">
        <f t="shared" si="210"/>
        <v>225223.469937382</v>
      </c>
      <c r="H356" s="63">
        <f t="shared" si="210"/>
        <v>285405.34502598585</v>
      </c>
      <c r="I356" s="63">
        <f t="shared" si="210"/>
        <v>205969.62502314325</v>
      </c>
      <c r="J356" s="63">
        <f t="shared" si="210"/>
        <v>207821.26787277195</v>
      </c>
      <c r="K356" s="63">
        <f t="shared" si="210"/>
        <v>195348.91780588176</v>
      </c>
      <c r="L356" s="63">
        <f t="shared" si="210"/>
        <v>212225.1351133693</v>
      </c>
    </row>
    <row r="357" spans="1:12" s="15" customFormat="1" ht="18" customHeight="1">
      <c r="A357" s="15" t="s">
        <v>92</v>
      </c>
      <c r="B357" s="63">
        <f>B344</f>
        <v>640549.2335698179</v>
      </c>
      <c r="C357" s="63">
        <f aca="true" t="shared" si="211" ref="C357:L357">C344</f>
        <v>833626.2140252921</v>
      </c>
      <c r="D357" s="63">
        <f t="shared" si="211"/>
        <v>1010035.921770561</v>
      </c>
      <c r="E357" s="63">
        <f t="shared" si="211"/>
        <v>1102242.6922487402</v>
      </c>
      <c r="F357" s="63">
        <f t="shared" si="211"/>
        <v>1254814.3861783051</v>
      </c>
      <c r="G357" s="63">
        <f t="shared" si="211"/>
        <v>1602104.4805815462</v>
      </c>
      <c r="H357" s="63">
        <f t="shared" si="211"/>
        <v>1579336.4287005616</v>
      </c>
      <c r="I357" s="63">
        <f t="shared" si="211"/>
        <v>1434915.091935898</v>
      </c>
      <c r="J357" s="63">
        <f t="shared" si="211"/>
        <v>1340462.1002958277</v>
      </c>
      <c r="K357" s="63">
        <f t="shared" si="211"/>
        <v>885963.5478969198</v>
      </c>
      <c r="L357" s="63">
        <f t="shared" si="211"/>
        <v>1132531.2809353664</v>
      </c>
    </row>
    <row r="358" spans="1:12" s="15" customFormat="1" ht="18" customHeight="1">
      <c r="A358" s="14" t="s">
        <v>93</v>
      </c>
      <c r="B358" s="76">
        <f aca="true" t="shared" si="212" ref="B358:L358">B353+B356+B357</f>
        <v>3964980.4960063156</v>
      </c>
      <c r="C358" s="76">
        <f t="shared" si="212"/>
        <v>4918769.511026105</v>
      </c>
      <c r="D358" s="76">
        <f t="shared" si="212"/>
        <v>6207991.438132368</v>
      </c>
      <c r="E358" s="76">
        <f t="shared" si="212"/>
        <v>7358743.494901302</v>
      </c>
      <c r="F358" s="76">
        <f t="shared" si="212"/>
        <v>8019955.182713527</v>
      </c>
      <c r="G358" s="76">
        <f t="shared" si="212"/>
        <v>10045009.056332013</v>
      </c>
      <c r="H358" s="76">
        <f t="shared" si="212"/>
        <v>12816363.797863837</v>
      </c>
      <c r="I358" s="76">
        <f t="shared" si="212"/>
        <v>14717347.50733474</v>
      </c>
      <c r="J358" s="76">
        <f t="shared" si="212"/>
        <v>14072398.181335416</v>
      </c>
      <c r="K358" s="76">
        <f t="shared" si="212"/>
        <v>16557989.760698881</v>
      </c>
      <c r="L358" s="76">
        <f t="shared" si="212"/>
        <v>20990632.222541086</v>
      </c>
    </row>
    <row r="359" spans="1:12" s="15" customFormat="1" ht="18" customHeight="1">
      <c r="A359" s="15" t="s">
        <v>94</v>
      </c>
      <c r="B359" s="63">
        <f aca="true" t="shared" si="213" ref="B359:K359">B360+B361</f>
        <v>4236940.997667081</v>
      </c>
      <c r="C359" s="63">
        <f t="shared" si="213"/>
        <v>5825864.8697474785</v>
      </c>
      <c r="D359" s="63">
        <f t="shared" si="213"/>
        <v>8482052.729804197</v>
      </c>
      <c r="E359" s="63">
        <f t="shared" si="213"/>
        <v>10088034.153374728</v>
      </c>
      <c r="F359" s="63">
        <f t="shared" si="213"/>
        <v>9913855.136859057</v>
      </c>
      <c r="G359" s="63">
        <f t="shared" si="213"/>
        <v>12769424.96216552</v>
      </c>
      <c r="H359" s="63">
        <f t="shared" si="213"/>
        <v>19014968.021726277</v>
      </c>
      <c r="I359" s="63">
        <f t="shared" si="213"/>
        <v>20341955.43329903</v>
      </c>
      <c r="J359" s="63">
        <f t="shared" si="213"/>
        <v>22044762.94200573</v>
      </c>
      <c r="K359" s="63">
        <f t="shared" si="213"/>
        <v>23746790.52910566</v>
      </c>
      <c r="L359" s="63">
        <f>L360+L361</f>
        <v>23937127.24640261</v>
      </c>
    </row>
    <row r="360" spans="1:12" s="15" customFormat="1" ht="18" customHeight="1">
      <c r="A360" s="15" t="s">
        <v>95</v>
      </c>
      <c r="B360" s="63">
        <f aca="true" t="shared" si="214" ref="B360:L360">B263</f>
        <v>3327982.5131917405</v>
      </c>
      <c r="C360" s="63">
        <f t="shared" si="214"/>
        <v>4502725.016505231</v>
      </c>
      <c r="D360" s="63">
        <f t="shared" si="214"/>
        <v>7190625.007999999</v>
      </c>
      <c r="E360" s="63">
        <f t="shared" si="214"/>
        <v>8257336.909626169</v>
      </c>
      <c r="F360" s="63">
        <f t="shared" si="214"/>
        <v>7662103.75378812</v>
      </c>
      <c r="G360" s="63">
        <f t="shared" si="214"/>
        <v>10130043.914738022</v>
      </c>
      <c r="H360" s="63">
        <f t="shared" si="214"/>
        <v>15572613.53111919</v>
      </c>
      <c r="I360" s="63">
        <f t="shared" si="214"/>
        <v>16631036.580196217</v>
      </c>
      <c r="J360" s="63">
        <f t="shared" si="214"/>
        <v>18113062.941820208</v>
      </c>
      <c r="K360" s="63">
        <f t="shared" si="214"/>
        <v>19084787.421686642</v>
      </c>
      <c r="L360" s="63">
        <f t="shared" si="214"/>
        <v>18230044.930019375</v>
      </c>
    </row>
    <row r="361" spans="1:12" s="15" customFormat="1" ht="18" customHeight="1">
      <c r="A361" s="15" t="s">
        <v>96</v>
      </c>
      <c r="B361" s="63">
        <f aca="true" t="shared" si="215" ref="B361:L361">B264</f>
        <v>908958.4844753405</v>
      </c>
      <c r="C361" s="63">
        <f t="shared" si="215"/>
        <v>1323139.8532422474</v>
      </c>
      <c r="D361" s="63">
        <f t="shared" si="215"/>
        <v>1291427.7218041974</v>
      </c>
      <c r="E361" s="63">
        <f t="shared" si="215"/>
        <v>1830697.243748559</v>
      </c>
      <c r="F361" s="63">
        <f t="shared" si="215"/>
        <v>2251751.383070938</v>
      </c>
      <c r="G361" s="63">
        <f t="shared" si="215"/>
        <v>2639381.0474274983</v>
      </c>
      <c r="H361" s="63">
        <f t="shared" si="215"/>
        <v>3442354.490607086</v>
      </c>
      <c r="I361" s="63">
        <f t="shared" si="215"/>
        <v>3710918.8531028135</v>
      </c>
      <c r="J361" s="63">
        <f t="shared" si="215"/>
        <v>3931700.0001855223</v>
      </c>
      <c r="K361" s="63">
        <f t="shared" si="215"/>
        <v>4662003.107419018</v>
      </c>
      <c r="L361" s="63">
        <f t="shared" si="215"/>
        <v>5707082.316383236</v>
      </c>
    </row>
    <row r="362" spans="1:12" s="15" customFormat="1" ht="18" customHeight="1">
      <c r="A362" s="15" t="s">
        <v>97</v>
      </c>
      <c r="B362" s="63">
        <f aca="true" t="shared" si="216" ref="B362:L362">B339</f>
        <v>452229.23825936293</v>
      </c>
      <c r="C362" s="63">
        <f t="shared" si="216"/>
        <v>97453.68604958289</v>
      </c>
      <c r="D362" s="63">
        <f t="shared" si="216"/>
        <v>454310.22465376253</v>
      </c>
      <c r="E362" s="63">
        <f t="shared" si="216"/>
        <v>493886.8355047449</v>
      </c>
      <c r="F362" s="63">
        <f t="shared" si="216"/>
        <v>559329.6388572521</v>
      </c>
      <c r="G362" s="63">
        <f t="shared" si="216"/>
        <v>1030667.3318639409</v>
      </c>
      <c r="H362" s="63">
        <f t="shared" si="216"/>
        <v>1287943.9810690535</v>
      </c>
      <c r="I362" s="63">
        <f t="shared" si="216"/>
        <v>1102271.404640823</v>
      </c>
      <c r="J362" s="63">
        <f t="shared" si="216"/>
        <v>1332024.0833570259</v>
      </c>
      <c r="K362" s="63">
        <f t="shared" si="216"/>
        <v>1225755.404922583</v>
      </c>
      <c r="L362" s="63">
        <f t="shared" si="216"/>
        <v>1646733.8314298291</v>
      </c>
    </row>
    <row r="363" spans="1:12" s="15" customFormat="1" ht="18" customHeight="1">
      <c r="A363" s="15" t="s">
        <v>98</v>
      </c>
      <c r="B363" s="63">
        <f aca="true" t="shared" si="217" ref="B363:L363">B345</f>
        <v>76245.83960029531</v>
      </c>
      <c r="C363" s="63">
        <f t="shared" si="217"/>
        <v>82558.83694605067</v>
      </c>
      <c r="D363" s="63">
        <f t="shared" si="217"/>
        <v>90311.98779167589</v>
      </c>
      <c r="E363" s="63">
        <f t="shared" si="217"/>
        <v>95135.11161738475</v>
      </c>
      <c r="F363" s="63">
        <f t="shared" si="217"/>
        <v>89383.40405173457</v>
      </c>
      <c r="G363" s="63">
        <f t="shared" si="217"/>
        <v>110592.11106306354</v>
      </c>
      <c r="H363" s="63">
        <f t="shared" si="217"/>
        <v>145179.5571021456</v>
      </c>
      <c r="I363" s="63">
        <f t="shared" si="217"/>
        <v>165718.2164227366</v>
      </c>
      <c r="J363" s="63">
        <f t="shared" si="217"/>
        <v>98691.3741031851</v>
      </c>
      <c r="K363" s="63">
        <f t="shared" si="217"/>
        <v>96178.12236037798</v>
      </c>
      <c r="L363" s="63">
        <f t="shared" si="217"/>
        <v>160131.91774074853</v>
      </c>
    </row>
    <row r="364" spans="1:12" s="15" customFormat="1" ht="18" customHeight="1">
      <c r="A364" s="15" t="s">
        <v>99</v>
      </c>
      <c r="B364" s="63">
        <f>B358-B359-B362-B363</f>
        <v>-800435.5795204234</v>
      </c>
      <c r="C364" s="63">
        <f>C358-C359-C362-C363</f>
        <v>-1087107.8817170071</v>
      </c>
      <c r="D364" s="63">
        <f>D358-D359-D362-D363</f>
        <v>-2818683.504117268</v>
      </c>
      <c r="E364" s="63">
        <f>E358-E359-E362-E363</f>
        <v>-3318312.6055955556</v>
      </c>
      <c r="F364" s="63">
        <f>F358-F359-F362-F363</f>
        <v>-2542612.997054517</v>
      </c>
      <c r="G364" s="63">
        <f>G358-G359-G362-G363</f>
        <v>-3865675.3487605113</v>
      </c>
      <c r="H364" s="63">
        <f>H358-H359-H362-H363</f>
        <v>-7631727.762033639</v>
      </c>
      <c r="I364" s="63">
        <f>I358-I359-I362-I363</f>
        <v>-6892597.54702785</v>
      </c>
      <c r="J364" s="63">
        <f>J358-J359-J362-J363</f>
        <v>-9403080.218130525</v>
      </c>
      <c r="K364" s="63">
        <f>K358-K359-K362-K363</f>
        <v>-8510734.29568974</v>
      </c>
      <c r="L364" s="63">
        <f>L358-L359-L362-L363</f>
        <v>-4753360.773032101</v>
      </c>
    </row>
    <row r="365" spans="1:12" s="15" customFormat="1" ht="18" customHeight="1">
      <c r="A365" s="14" t="s">
        <v>100</v>
      </c>
      <c r="B365" s="76">
        <f>B359+B362+B363+B364</f>
        <v>3964980.496006316</v>
      </c>
      <c r="C365" s="76">
        <f>C359+C362+C363+C364</f>
        <v>4918769.511026105</v>
      </c>
      <c r="D365" s="76">
        <f>D359+D362+D363+D364</f>
        <v>6207991.438132367</v>
      </c>
      <c r="E365" s="76">
        <f>E359+E362+E363+E364</f>
        <v>7358743.494901301</v>
      </c>
      <c r="F365" s="76">
        <f>F359+F362+F363+F364</f>
        <v>8019955.182713527</v>
      </c>
      <c r="G365" s="76">
        <f aca="true" t="shared" si="218" ref="G365:L365">G359+G362+G363+G364</f>
        <v>10045009.056332013</v>
      </c>
      <c r="H365" s="76">
        <f t="shared" si="218"/>
        <v>12816363.797863837</v>
      </c>
      <c r="I365" s="76">
        <f t="shared" si="218"/>
        <v>14717347.507334743</v>
      </c>
      <c r="J365" s="76">
        <f t="shared" si="218"/>
        <v>14072398.181335416</v>
      </c>
      <c r="K365" s="76">
        <f t="shared" si="218"/>
        <v>16557989.760698881</v>
      </c>
      <c r="L365" s="76">
        <f t="shared" si="218"/>
        <v>20990632.222541086</v>
      </c>
    </row>
    <row r="366" spans="1:12" s="15" customFormat="1" ht="18" customHeight="1">
      <c r="A366" s="15" t="s">
        <v>101</v>
      </c>
      <c r="B366" s="63">
        <f>B364</f>
        <v>-800435.5795204234</v>
      </c>
      <c r="C366" s="63">
        <f>C364</f>
        <v>-1087107.8817170071</v>
      </c>
      <c r="D366" s="63">
        <f>D364</f>
        <v>-2818683.504117268</v>
      </c>
      <c r="E366" s="63">
        <f>E364</f>
        <v>-3318312.6055955556</v>
      </c>
      <c r="F366" s="63">
        <f>F364</f>
        <v>-2542612.997054517</v>
      </c>
      <c r="G366" s="63">
        <f>G364</f>
        <v>-3865675.3487605113</v>
      </c>
      <c r="H366" s="63">
        <f>H364</f>
        <v>-7631727.762033639</v>
      </c>
      <c r="I366" s="63">
        <f>I364</f>
        <v>-6892597.54702785</v>
      </c>
      <c r="J366" s="63">
        <f>J364</f>
        <v>-9403080.218130525</v>
      </c>
      <c r="K366" s="63">
        <f>K364</f>
        <v>-8510734.29568974</v>
      </c>
      <c r="L366" s="63">
        <f>L364</f>
        <v>-4753360.773032101</v>
      </c>
    </row>
    <row r="367" spans="1:12" s="15" customFormat="1" ht="18" customHeight="1">
      <c r="A367" s="15" t="s">
        <v>102</v>
      </c>
      <c r="B367" s="63">
        <f>B368-B366</f>
        <v>1192088.6693139146</v>
      </c>
      <c r="C367" s="63">
        <f aca="true" t="shared" si="219" ref="C367:K367">C368-C366</f>
        <v>6943271.405013664</v>
      </c>
      <c r="D367" s="63">
        <f t="shared" si="219"/>
        <v>1187616.5554245738</v>
      </c>
      <c r="E367" s="63">
        <f t="shared" si="219"/>
        <v>665237.9953750619</v>
      </c>
      <c r="F367" s="63">
        <f t="shared" si="219"/>
        <v>646920.9431621837</v>
      </c>
      <c r="G367" s="63">
        <f t="shared" si="219"/>
        <v>2090984.3486366845</v>
      </c>
      <c r="H367" s="63">
        <f t="shared" si="219"/>
        <v>2529235.8428488104</v>
      </c>
      <c r="I367" s="63">
        <f t="shared" si="219"/>
        <v>2532267.3348035505</v>
      </c>
      <c r="J367" s="63">
        <f t="shared" si="219"/>
        <v>-483979.2309071943</v>
      </c>
      <c r="K367" s="63">
        <f t="shared" si="219"/>
        <v>1725317.4291442148</v>
      </c>
      <c r="L367" s="63">
        <f>L368-L366</f>
        <v>2586448.488444941</v>
      </c>
    </row>
    <row r="368" spans="1:12" s="15" customFormat="1" ht="18" customHeight="1">
      <c r="A368" s="14" t="s">
        <v>103</v>
      </c>
      <c r="B368" s="76">
        <f aca="true" t="shared" si="220" ref="B368:L368">B330</f>
        <v>391653.0897934912</v>
      </c>
      <c r="C368" s="76">
        <f t="shared" si="220"/>
        <v>5856163.523296657</v>
      </c>
      <c r="D368" s="76">
        <f t="shared" si="220"/>
        <v>-1631066.9486926943</v>
      </c>
      <c r="E368" s="76">
        <f t="shared" si="220"/>
        <v>-2653074.6102204937</v>
      </c>
      <c r="F368" s="76">
        <f t="shared" si="220"/>
        <v>-1895692.053892333</v>
      </c>
      <c r="G368" s="76">
        <f t="shared" si="220"/>
        <v>-1774691.0001238268</v>
      </c>
      <c r="H368" s="76">
        <f t="shared" si="220"/>
        <v>-5102491.919184828</v>
      </c>
      <c r="I368" s="76">
        <f t="shared" si="220"/>
        <v>-4360330.212224299</v>
      </c>
      <c r="J368" s="76">
        <f t="shared" si="220"/>
        <v>-9887059.44903772</v>
      </c>
      <c r="K368" s="76">
        <f t="shared" si="220"/>
        <v>-6785416.866545524</v>
      </c>
      <c r="L368" s="76">
        <f t="shared" si="220"/>
        <v>-2166912.2845871598</v>
      </c>
    </row>
    <row r="369" spans="2:12" s="15" customFormat="1" ht="18" customHeight="1">
      <c r="B369" s="70"/>
      <c r="C369" s="70"/>
      <c r="D369" s="70"/>
      <c r="E369" s="70"/>
      <c r="F369" s="70"/>
      <c r="G369" s="70"/>
      <c r="H369" s="70"/>
      <c r="I369" s="70"/>
      <c r="J369" s="13"/>
      <c r="K369" s="13"/>
      <c r="L369" s="81"/>
    </row>
    <row r="370" spans="1:12" s="15" customFormat="1" ht="18" customHeight="1">
      <c r="A370" s="149" t="s">
        <v>104</v>
      </c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81"/>
    </row>
    <row r="371" spans="2:12" s="15" customFormat="1" ht="18" customHeight="1">
      <c r="B371" s="13"/>
      <c r="C371" s="13"/>
      <c r="D371" s="36"/>
      <c r="E371" s="13"/>
      <c r="F371" s="13"/>
      <c r="G371" s="13"/>
      <c r="H371" s="13"/>
      <c r="I371" s="13"/>
      <c r="J371" s="36"/>
      <c r="K371" s="13"/>
      <c r="L371" s="12" t="s">
        <v>31</v>
      </c>
    </row>
    <row r="372" spans="1:12" s="15" customFormat="1" ht="18" customHeight="1">
      <c r="A372" s="14" t="s">
        <v>2</v>
      </c>
      <c r="B372" s="39">
        <v>2005</v>
      </c>
      <c r="C372" s="39">
        <v>2006</v>
      </c>
      <c r="D372" s="39">
        <v>2007</v>
      </c>
      <c r="E372" s="39">
        <v>2008</v>
      </c>
      <c r="F372" s="39">
        <v>2009</v>
      </c>
      <c r="G372" s="39">
        <v>2010</v>
      </c>
      <c r="H372" s="39">
        <v>2011</v>
      </c>
      <c r="I372" s="39">
        <v>2012</v>
      </c>
      <c r="J372" s="39">
        <v>2013</v>
      </c>
      <c r="K372" s="39">
        <v>2014</v>
      </c>
      <c r="L372" s="39">
        <v>2015</v>
      </c>
    </row>
    <row r="373" spans="1:12" s="15" customFormat="1" ht="18" customHeight="1">
      <c r="A373" s="15" t="s">
        <v>105</v>
      </c>
      <c r="B373" s="63">
        <f aca="true" t="shared" si="221" ref="B373:L373">B76</f>
        <v>19112829.58912574</v>
      </c>
      <c r="C373" s="63">
        <f t="shared" si="221"/>
        <v>23298435.28284962</v>
      </c>
      <c r="D373" s="63">
        <f t="shared" si="221"/>
        <v>26770431.799865123</v>
      </c>
      <c r="E373" s="63">
        <f t="shared" si="221"/>
        <v>32764939.5170225</v>
      </c>
      <c r="F373" s="63">
        <f t="shared" si="221"/>
        <v>37726823.62780736</v>
      </c>
      <c r="G373" s="63">
        <f t="shared" si="221"/>
        <v>43836018.0499123</v>
      </c>
      <c r="H373" s="63">
        <f t="shared" si="221"/>
        <v>52762580.93079464</v>
      </c>
      <c r="I373" s="63">
        <f t="shared" si="221"/>
        <v>61434213.909470536</v>
      </c>
      <c r="J373" s="63">
        <f t="shared" si="221"/>
        <v>70953227.34623206</v>
      </c>
      <c r="K373" s="63">
        <f t="shared" si="221"/>
        <v>79718416.09310456</v>
      </c>
      <c r="L373" s="63">
        <f t="shared" si="221"/>
        <v>90863680.83727482</v>
      </c>
    </row>
    <row r="374" spans="1:12" s="15" customFormat="1" ht="18" customHeight="1">
      <c r="A374" s="15" t="s">
        <v>106</v>
      </c>
      <c r="B374" s="63">
        <f aca="true" t="shared" si="222" ref="B374:L374">B337</f>
        <v>-360601.9240225234</v>
      </c>
      <c r="C374" s="63">
        <f t="shared" si="222"/>
        <v>3462.878357612426</v>
      </c>
      <c r="D374" s="63">
        <f t="shared" si="222"/>
        <v>-321083.629247127</v>
      </c>
      <c r="E374" s="63">
        <f t="shared" si="222"/>
        <v>-347611.7210971924</v>
      </c>
      <c r="F374" s="63">
        <f t="shared" si="222"/>
        <v>-348789.06301496876</v>
      </c>
      <c r="G374" s="63">
        <f t="shared" si="222"/>
        <v>-805443.8619265589</v>
      </c>
      <c r="H374" s="63">
        <f t="shared" si="222"/>
        <v>-1002538.6360430677</v>
      </c>
      <c r="I374" s="63">
        <f t="shared" si="222"/>
        <v>-896301.7796176797</v>
      </c>
      <c r="J374" s="63">
        <f t="shared" si="222"/>
        <v>-1124202.815484254</v>
      </c>
      <c r="K374" s="63">
        <f t="shared" si="222"/>
        <v>-1030406.4871167012</v>
      </c>
      <c r="L374" s="63">
        <f t="shared" si="222"/>
        <v>-1434508.69631646</v>
      </c>
    </row>
    <row r="375" spans="1:12" s="15" customFormat="1" ht="18" customHeight="1">
      <c r="A375" s="14" t="s">
        <v>107</v>
      </c>
      <c r="B375" s="76">
        <f>B373+B374</f>
        <v>18752227.66510322</v>
      </c>
      <c r="C375" s="76">
        <f aca="true" t="shared" si="223" ref="C375:K375">C373+C374</f>
        <v>23301898.161207233</v>
      </c>
      <c r="D375" s="76">
        <f t="shared" si="223"/>
        <v>26449348.170617998</v>
      </c>
      <c r="E375" s="76">
        <f t="shared" si="223"/>
        <v>32417327.795925308</v>
      </c>
      <c r="F375" s="76">
        <f t="shared" si="223"/>
        <v>37378034.56479239</v>
      </c>
      <c r="G375" s="76">
        <f t="shared" si="223"/>
        <v>43030574.18798575</v>
      </c>
      <c r="H375" s="76">
        <f t="shared" si="223"/>
        <v>51760042.29475158</v>
      </c>
      <c r="I375" s="76">
        <f t="shared" si="223"/>
        <v>60537912.12985285</v>
      </c>
      <c r="J375" s="76">
        <f t="shared" si="223"/>
        <v>69829024.5307478</v>
      </c>
      <c r="K375" s="76">
        <f t="shared" si="223"/>
        <v>78688009.60598786</v>
      </c>
      <c r="L375" s="76">
        <f>L373+L374</f>
        <v>89429172.14095835</v>
      </c>
    </row>
    <row r="376" spans="1:12" s="15" customFormat="1" ht="18" customHeight="1">
      <c r="A376" s="15" t="s">
        <v>79</v>
      </c>
      <c r="B376" s="63">
        <f aca="true" t="shared" si="224" ref="B376:L376">B325</f>
        <v>2046963</v>
      </c>
      <c r="C376" s="63">
        <f t="shared" si="224"/>
        <v>2408577</v>
      </c>
      <c r="D376" s="63">
        <f t="shared" si="224"/>
        <v>2759428.5</v>
      </c>
      <c r="E376" s="63">
        <f t="shared" si="224"/>
        <v>3080755.5</v>
      </c>
      <c r="F376" s="63">
        <f t="shared" si="224"/>
        <v>3453452.3094669543</v>
      </c>
      <c r="G376" s="63">
        <f t="shared" si="224"/>
        <v>3712544.8753073337</v>
      </c>
      <c r="H376" s="63">
        <f t="shared" si="224"/>
        <v>3997303.5</v>
      </c>
      <c r="I376" s="63">
        <f t="shared" si="224"/>
        <v>4309093.173</v>
      </c>
      <c r="J376" s="63">
        <f t="shared" si="224"/>
        <v>4675366.092705</v>
      </c>
      <c r="K376" s="63">
        <f t="shared" si="224"/>
        <v>5142902.7019755</v>
      </c>
      <c r="L376" s="63">
        <f t="shared" si="224"/>
        <v>6582456.038373477</v>
      </c>
    </row>
    <row r="377" spans="1:12" s="15" customFormat="1" ht="18" customHeight="1">
      <c r="A377" s="14" t="s">
        <v>108</v>
      </c>
      <c r="B377" s="76">
        <f>B375-B376</f>
        <v>16705264.66510322</v>
      </c>
      <c r="C377" s="76">
        <f aca="true" t="shared" si="225" ref="C377:K377">C375-C376</f>
        <v>20893321.161207233</v>
      </c>
      <c r="D377" s="76">
        <f t="shared" si="225"/>
        <v>23689919.670617998</v>
      </c>
      <c r="E377" s="76">
        <f t="shared" si="225"/>
        <v>29336572.295925308</v>
      </c>
      <c r="F377" s="76">
        <f t="shared" si="225"/>
        <v>33924582.25532544</v>
      </c>
      <c r="G377" s="76">
        <f t="shared" si="225"/>
        <v>39318029.31267841</v>
      </c>
      <c r="H377" s="76">
        <f t="shared" si="225"/>
        <v>47762738.79475158</v>
      </c>
      <c r="I377" s="76">
        <f t="shared" si="225"/>
        <v>56228818.95685285</v>
      </c>
      <c r="J377" s="76">
        <f t="shared" si="225"/>
        <v>65153658.438042805</v>
      </c>
      <c r="K377" s="76">
        <f t="shared" si="225"/>
        <v>73545106.90401237</v>
      </c>
      <c r="L377" s="76">
        <f>L375-L376</f>
        <v>82846716.10258488</v>
      </c>
    </row>
    <row r="378" spans="1:12" s="15" customFormat="1" ht="18" customHeight="1">
      <c r="A378" s="15" t="s">
        <v>109</v>
      </c>
      <c r="B378" s="63">
        <f>B379-B380</f>
        <v>564303.3939695226</v>
      </c>
      <c r="C378" s="63">
        <f aca="true" t="shared" si="226" ref="C378:K378">C379-C380</f>
        <v>751067.3770792414</v>
      </c>
      <c r="D378" s="63">
        <f t="shared" si="226"/>
        <v>919723.9339788852</v>
      </c>
      <c r="E378" s="63">
        <f t="shared" si="226"/>
        <v>1007107.5806313555</v>
      </c>
      <c r="F378" s="63">
        <f t="shared" si="226"/>
        <v>1165430.9821265705</v>
      </c>
      <c r="G378" s="63">
        <f t="shared" si="226"/>
        <v>1491512.3695184826</v>
      </c>
      <c r="H378" s="63">
        <f t="shared" si="226"/>
        <v>1434156.871598416</v>
      </c>
      <c r="I378" s="63">
        <f t="shared" si="226"/>
        <v>1269196.8755131613</v>
      </c>
      <c r="J378" s="63">
        <f t="shared" si="226"/>
        <v>1241770.7261926427</v>
      </c>
      <c r="K378" s="63">
        <f t="shared" si="226"/>
        <v>789785.4255365417</v>
      </c>
      <c r="L378" s="63">
        <f>L379-L380</f>
        <v>972399.3631946179</v>
      </c>
    </row>
    <row r="379" spans="1:12" s="15" customFormat="1" ht="18" customHeight="1">
      <c r="A379" s="15" t="s">
        <v>110</v>
      </c>
      <c r="B379" s="63">
        <f aca="true" t="shared" si="227" ref="B379:L379">B344</f>
        <v>640549.2335698179</v>
      </c>
      <c r="C379" s="63">
        <f t="shared" si="227"/>
        <v>833626.2140252921</v>
      </c>
      <c r="D379" s="63">
        <f t="shared" si="227"/>
        <v>1010035.921770561</v>
      </c>
      <c r="E379" s="63">
        <f t="shared" si="227"/>
        <v>1102242.6922487402</v>
      </c>
      <c r="F379" s="63">
        <f t="shared" si="227"/>
        <v>1254814.3861783051</v>
      </c>
      <c r="G379" s="63">
        <f t="shared" si="227"/>
        <v>1602104.4805815462</v>
      </c>
      <c r="H379" s="63">
        <f t="shared" si="227"/>
        <v>1579336.4287005616</v>
      </c>
      <c r="I379" s="63">
        <f t="shared" si="227"/>
        <v>1434915.091935898</v>
      </c>
      <c r="J379" s="63">
        <f t="shared" si="227"/>
        <v>1340462.1002958277</v>
      </c>
      <c r="K379" s="63">
        <f t="shared" si="227"/>
        <v>885963.5478969198</v>
      </c>
      <c r="L379" s="63">
        <f t="shared" si="227"/>
        <v>1132531.2809353664</v>
      </c>
    </row>
    <row r="380" spans="1:12" s="15" customFormat="1" ht="18" customHeight="1">
      <c r="A380" s="15" t="s">
        <v>111</v>
      </c>
      <c r="B380" s="63">
        <f aca="true" t="shared" si="228" ref="B380:L380">B345</f>
        <v>76245.83960029531</v>
      </c>
      <c r="C380" s="63">
        <f t="shared" si="228"/>
        <v>82558.83694605067</v>
      </c>
      <c r="D380" s="63">
        <f t="shared" si="228"/>
        <v>90311.98779167589</v>
      </c>
      <c r="E380" s="63">
        <f t="shared" si="228"/>
        <v>95135.11161738475</v>
      </c>
      <c r="F380" s="63">
        <f t="shared" si="228"/>
        <v>89383.40405173457</v>
      </c>
      <c r="G380" s="63">
        <f t="shared" si="228"/>
        <v>110592.11106306354</v>
      </c>
      <c r="H380" s="63">
        <f t="shared" si="228"/>
        <v>145179.5571021456</v>
      </c>
      <c r="I380" s="63">
        <f t="shared" si="228"/>
        <v>165718.2164227366</v>
      </c>
      <c r="J380" s="63">
        <f t="shared" si="228"/>
        <v>98691.3741031851</v>
      </c>
      <c r="K380" s="63">
        <f t="shared" si="228"/>
        <v>96178.12236037798</v>
      </c>
      <c r="L380" s="63">
        <f t="shared" si="228"/>
        <v>160131.91774074853</v>
      </c>
    </row>
    <row r="381" spans="1:12" s="15" customFormat="1" ht="18" customHeight="1">
      <c r="A381" s="14" t="s">
        <v>112</v>
      </c>
      <c r="B381" s="76">
        <f>B377+B378</f>
        <v>17269568.05907274</v>
      </c>
      <c r="C381" s="76">
        <f aca="true" t="shared" si="229" ref="C381:K381">C377+C378</f>
        <v>21644388.538286474</v>
      </c>
      <c r="D381" s="76">
        <f t="shared" si="229"/>
        <v>24609643.604596883</v>
      </c>
      <c r="E381" s="76">
        <f t="shared" si="229"/>
        <v>30343679.876556665</v>
      </c>
      <c r="F381" s="76">
        <f t="shared" si="229"/>
        <v>35090013.23745201</v>
      </c>
      <c r="G381" s="76">
        <f t="shared" si="229"/>
        <v>40809541.68219689</v>
      </c>
      <c r="H381" s="76">
        <f t="shared" si="229"/>
        <v>49196895.66634999</v>
      </c>
      <c r="I381" s="76">
        <f t="shared" si="229"/>
        <v>57498015.83236601</v>
      </c>
      <c r="J381" s="76">
        <f t="shared" si="229"/>
        <v>66395429.16423545</v>
      </c>
      <c r="K381" s="76">
        <f t="shared" si="229"/>
        <v>74334892.32954891</v>
      </c>
      <c r="L381" s="76">
        <f>L377+L378</f>
        <v>83819115.4657795</v>
      </c>
    </row>
    <row r="382" spans="1:12" s="15" customFormat="1" ht="18" customHeight="1">
      <c r="A382" s="14"/>
      <c r="B382" s="26"/>
      <c r="C382" s="26"/>
      <c r="D382" s="26"/>
      <c r="E382" s="26"/>
      <c r="F382" s="26"/>
      <c r="G382" s="26"/>
      <c r="H382" s="26"/>
      <c r="I382" s="26"/>
      <c r="J382" s="26"/>
      <c r="L382" s="81"/>
    </row>
    <row r="383" spans="1:12" s="15" customFormat="1" ht="18" customHeight="1">
      <c r="A383" s="14"/>
      <c r="B383" s="72">
        <v>2005</v>
      </c>
      <c r="C383" s="72">
        <v>2006</v>
      </c>
      <c r="D383" s="72">
        <v>2007</v>
      </c>
      <c r="E383" s="72">
        <v>2008</v>
      </c>
      <c r="F383" s="72">
        <v>2009</v>
      </c>
      <c r="G383" s="72">
        <v>2010</v>
      </c>
      <c r="H383" s="72">
        <v>2011</v>
      </c>
      <c r="I383" s="72">
        <v>2012</v>
      </c>
      <c r="J383" s="72">
        <v>2013</v>
      </c>
      <c r="K383" s="72">
        <v>2014</v>
      </c>
      <c r="L383" s="72">
        <v>2015</v>
      </c>
    </row>
    <row r="384" spans="1:12" s="15" customFormat="1" ht="18" customHeight="1">
      <c r="A384" s="15" t="s">
        <v>114</v>
      </c>
      <c r="B384" s="103">
        <f aca="true" t="shared" si="230" ref="B384:L384">B348/B388</f>
        <v>15665.22147929963</v>
      </c>
      <c r="C384" s="103">
        <f t="shared" si="230"/>
        <v>17455.26213319436</v>
      </c>
      <c r="D384" s="103">
        <f t="shared" si="230"/>
        <v>19977.12856039104</v>
      </c>
      <c r="E384" s="103">
        <f t="shared" si="230"/>
        <v>25281.918695916833</v>
      </c>
      <c r="F384" s="103">
        <f t="shared" si="230"/>
        <v>26431.467435274095</v>
      </c>
      <c r="G384" s="103">
        <f t="shared" si="230"/>
        <v>28533.75066552132</v>
      </c>
      <c r="H384" s="103">
        <f t="shared" si="230"/>
        <v>31140.05911831612</v>
      </c>
      <c r="I384" s="103">
        <f t="shared" si="230"/>
        <v>35940.37281130123</v>
      </c>
      <c r="J384" s="103">
        <f t="shared" si="230"/>
        <v>40904.25589315824</v>
      </c>
      <c r="K384" s="103">
        <f t="shared" si="230"/>
        <v>43696.34299557671</v>
      </c>
      <c r="L384" s="103">
        <f t="shared" si="230"/>
        <v>41012.15212319753</v>
      </c>
    </row>
    <row r="385" spans="1:12" s="15" customFormat="1" ht="18" customHeight="1">
      <c r="A385" s="128" t="s">
        <v>115</v>
      </c>
      <c r="B385" s="103">
        <f aca="true" t="shared" si="231" ref="B385:L385">B347/B388</f>
        <v>16167.717822994662</v>
      </c>
      <c r="C385" s="103">
        <f t="shared" si="231"/>
        <v>18055.207015570395</v>
      </c>
      <c r="D385" s="103">
        <f t="shared" si="231"/>
        <v>20723.17328295665</v>
      </c>
      <c r="E385" s="103">
        <f t="shared" si="231"/>
        <v>26123.770723528098</v>
      </c>
      <c r="F385" s="103">
        <f t="shared" si="231"/>
        <v>27314.169080450625</v>
      </c>
      <c r="G385" s="103">
        <f t="shared" si="231"/>
        <v>29592.011180292484</v>
      </c>
      <c r="H385" s="103">
        <f t="shared" si="231"/>
        <v>32060.905490723362</v>
      </c>
      <c r="I385" s="103">
        <f t="shared" si="231"/>
        <v>36745.343240370275</v>
      </c>
      <c r="J385" s="103">
        <f t="shared" si="231"/>
        <v>41681.528505947834</v>
      </c>
      <c r="K385" s="103">
        <f t="shared" si="231"/>
        <v>44174.10321911826</v>
      </c>
      <c r="L385" s="103">
        <f t="shared" si="231"/>
        <v>41496.65019390623</v>
      </c>
    </row>
    <row r="386" spans="1:12" s="15" customFormat="1" ht="18" customHeight="1">
      <c r="A386" s="14"/>
      <c r="B386" s="26"/>
      <c r="C386" s="26"/>
      <c r="D386" s="26"/>
      <c r="E386" s="26"/>
      <c r="F386" s="26"/>
      <c r="G386" s="26"/>
      <c r="H386" s="26"/>
      <c r="I386" s="26"/>
      <c r="J386" s="26"/>
      <c r="L386" s="81"/>
    </row>
    <row r="387" spans="1:12" s="15" customFormat="1" ht="18" customHeight="1">
      <c r="A387" s="148" t="s">
        <v>113</v>
      </c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81"/>
    </row>
    <row r="388" spans="1:12" s="15" customFormat="1" ht="18" customHeight="1">
      <c r="A388" s="129" t="s">
        <v>260</v>
      </c>
      <c r="B388" s="132">
        <v>1123</v>
      </c>
      <c r="C388" s="132">
        <v>1251.8939641666666</v>
      </c>
      <c r="D388" s="132">
        <v>1232.8</v>
      </c>
      <c r="E388" s="132">
        <v>1196.3</v>
      </c>
      <c r="F388" s="132">
        <v>1320.3</v>
      </c>
      <c r="G388" s="132">
        <v>1409.4</v>
      </c>
      <c r="H388" s="132">
        <v>1557.4333727886612</v>
      </c>
      <c r="I388" s="132">
        <v>1576.7</v>
      </c>
      <c r="J388" s="132">
        <v>1597.6</v>
      </c>
      <c r="K388" s="132">
        <v>1653.1</v>
      </c>
      <c r="L388" s="132">
        <v>2007.0242215252576</v>
      </c>
    </row>
    <row r="389" spans="1:12" s="15" customFormat="1" ht="18" customHeight="1">
      <c r="A389" s="129" t="s">
        <v>216</v>
      </c>
      <c r="B389" s="133">
        <v>36197312</v>
      </c>
      <c r="C389" s="133">
        <v>37526206</v>
      </c>
      <c r="D389" s="133">
        <v>38291222</v>
      </c>
      <c r="E389" s="133">
        <v>39474672</v>
      </c>
      <c r="F389" s="133">
        <v>40683294</v>
      </c>
      <c r="G389" s="133">
        <v>41914311</v>
      </c>
      <c r="H389" s="133">
        <v>43169305</v>
      </c>
      <c r="I389" s="133">
        <v>43625354</v>
      </c>
      <c r="J389" s="133">
        <v>44827757</v>
      </c>
      <c r="K389" s="133">
        <v>46069229</v>
      </c>
      <c r="L389" s="133">
        <v>47351275.44367819</v>
      </c>
    </row>
    <row r="390" spans="2:12" s="15" customFormat="1" ht="18" customHeight="1">
      <c r="B390" s="47"/>
      <c r="C390" s="47"/>
      <c r="D390" s="47"/>
      <c r="E390" s="47"/>
      <c r="F390" s="130"/>
      <c r="J390" s="74"/>
      <c r="L390" s="81"/>
    </row>
    <row r="391" spans="1:12" s="15" customFormat="1" ht="18" customHeight="1">
      <c r="A391" s="148" t="s">
        <v>217</v>
      </c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81"/>
    </row>
    <row r="392" spans="1:90" s="74" customFormat="1" ht="18" customHeight="1">
      <c r="A392" s="15"/>
      <c r="B392" s="15"/>
      <c r="C392" s="15"/>
      <c r="D392" s="15"/>
      <c r="E392" s="15"/>
      <c r="F392" s="15"/>
      <c r="G392" s="15"/>
      <c r="H392" s="15"/>
      <c r="L392" s="12" t="s">
        <v>116</v>
      </c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</row>
    <row r="393" spans="1:12" s="15" customFormat="1" ht="18" customHeight="1">
      <c r="A393" s="74" t="s">
        <v>117</v>
      </c>
      <c r="B393" s="75">
        <v>2005</v>
      </c>
      <c r="C393" s="75">
        <v>2006</v>
      </c>
      <c r="D393" s="75">
        <v>2007</v>
      </c>
      <c r="E393" s="75">
        <v>2008</v>
      </c>
      <c r="F393" s="75">
        <v>2009</v>
      </c>
      <c r="G393" s="75">
        <v>2010</v>
      </c>
      <c r="H393" s="75">
        <v>2011</v>
      </c>
      <c r="I393" s="75">
        <v>2012</v>
      </c>
      <c r="J393" s="75">
        <v>2013</v>
      </c>
      <c r="K393" s="75">
        <v>2014</v>
      </c>
      <c r="L393" s="75">
        <v>2015</v>
      </c>
    </row>
    <row r="394" spans="1:14" s="15" customFormat="1" ht="18" customHeight="1">
      <c r="A394" s="120" t="s">
        <v>219</v>
      </c>
      <c r="B394" s="63">
        <f aca="true" t="shared" si="232" ref="B394:K394">B48</f>
        <v>3121313.857024449</v>
      </c>
      <c r="C394" s="63">
        <f t="shared" si="232"/>
        <v>3898984.537355908</v>
      </c>
      <c r="D394" s="63">
        <f t="shared" si="232"/>
        <v>3603539.4514947836</v>
      </c>
      <c r="E394" s="63">
        <f t="shared" si="232"/>
        <v>5013560.955522755</v>
      </c>
      <c r="F394" s="63">
        <f t="shared" si="232"/>
        <v>6036056.081726276</v>
      </c>
      <c r="G394" s="63">
        <f t="shared" si="232"/>
        <v>7285021.183488567</v>
      </c>
      <c r="H394" s="63">
        <f t="shared" si="232"/>
        <v>8686662.866763089</v>
      </c>
      <c r="I394" s="63">
        <f t="shared" si="232"/>
        <v>11035043.765984708</v>
      </c>
      <c r="J394" s="63">
        <f t="shared" si="232"/>
        <v>12413982.080006381</v>
      </c>
      <c r="K394" s="63">
        <f t="shared" si="232"/>
        <v>12851664.021261528</v>
      </c>
      <c r="L394" s="63">
        <v>14193177.896188786</v>
      </c>
      <c r="M394" s="70"/>
      <c r="N394" s="70"/>
    </row>
    <row r="395" spans="1:14" s="15" customFormat="1" ht="18" customHeight="1">
      <c r="A395" s="120" t="s">
        <v>220</v>
      </c>
      <c r="B395" s="63">
        <f aca="true" t="shared" si="233" ref="B395:K395">B49</f>
        <v>1592970.8740122868</v>
      </c>
      <c r="C395" s="63">
        <f t="shared" si="233"/>
        <v>1980519.0151091008</v>
      </c>
      <c r="D395" s="63">
        <f t="shared" si="233"/>
        <v>2513283.932964297</v>
      </c>
      <c r="E395" s="63">
        <f t="shared" si="233"/>
        <v>3062768.180448941</v>
      </c>
      <c r="F395" s="63">
        <f t="shared" si="233"/>
        <v>3643718.49853395</v>
      </c>
      <c r="G395" s="63">
        <f t="shared" si="233"/>
        <v>3968923.997823623</v>
      </c>
      <c r="H395" s="63">
        <f t="shared" si="233"/>
        <v>4572949.353762736</v>
      </c>
      <c r="I395" s="63">
        <f t="shared" si="233"/>
        <v>5194037.069985747</v>
      </c>
      <c r="J395" s="63">
        <f t="shared" si="233"/>
        <v>5839240.23293239</v>
      </c>
      <c r="K395" s="63">
        <f t="shared" si="233"/>
        <v>5843714.764911089</v>
      </c>
      <c r="L395" s="63">
        <v>7135172.079046993</v>
      </c>
      <c r="M395" s="70"/>
      <c r="N395" s="70"/>
    </row>
    <row r="396" spans="1:14" s="15" customFormat="1" ht="18" customHeight="1">
      <c r="A396" s="120" t="s">
        <v>221</v>
      </c>
      <c r="B396" s="63">
        <f aca="true" t="shared" si="234" ref="B396:K396">B50</f>
        <v>403244.63255695684</v>
      </c>
      <c r="C396" s="63">
        <f t="shared" si="234"/>
        <v>499392.57801161887</v>
      </c>
      <c r="D396" s="63">
        <f t="shared" si="234"/>
        <v>639761.6765286322</v>
      </c>
      <c r="E396" s="63">
        <f t="shared" si="234"/>
        <v>752277.8742330885</v>
      </c>
      <c r="F396" s="63">
        <f t="shared" si="234"/>
        <v>881216.7603220503</v>
      </c>
      <c r="G396" s="63">
        <f t="shared" si="234"/>
        <v>956104.125762962</v>
      </c>
      <c r="H396" s="63">
        <f t="shared" si="234"/>
        <v>1146811.0767819332</v>
      </c>
      <c r="I396" s="63">
        <f t="shared" si="234"/>
        <v>1507792.9182445493</v>
      </c>
      <c r="J396" s="63">
        <f t="shared" si="234"/>
        <v>2167980.549776868</v>
      </c>
      <c r="K396" s="63">
        <f t="shared" si="234"/>
        <v>2492043.196064068</v>
      </c>
      <c r="L396" s="63">
        <v>3146642.8990529054</v>
      </c>
      <c r="M396" s="70"/>
      <c r="N396" s="70"/>
    </row>
    <row r="397" spans="1:14" s="15" customFormat="1" ht="18" customHeight="1">
      <c r="A397" s="120" t="s">
        <v>222</v>
      </c>
      <c r="B397" s="63">
        <f aca="true" t="shared" si="235" ref="B397:K397">B51</f>
        <v>351612.8894352411</v>
      </c>
      <c r="C397" s="63">
        <f t="shared" si="235"/>
        <v>386732.71339648275</v>
      </c>
      <c r="D397" s="63">
        <f t="shared" si="235"/>
        <v>424771.5856196013</v>
      </c>
      <c r="E397" s="63">
        <f t="shared" si="235"/>
        <v>604117.8633001803</v>
      </c>
      <c r="F397" s="63">
        <f t="shared" si="235"/>
        <v>846726.0067951628</v>
      </c>
      <c r="G397" s="63">
        <f t="shared" si="235"/>
        <v>900073.6235543789</v>
      </c>
      <c r="H397" s="63">
        <f t="shared" si="235"/>
        <v>1081809.1374049117</v>
      </c>
      <c r="I397" s="63">
        <f t="shared" si="235"/>
        <v>1358677.7387094893</v>
      </c>
      <c r="J397" s="63">
        <f t="shared" si="235"/>
        <v>1708011.253591096</v>
      </c>
      <c r="K397" s="63">
        <f t="shared" si="235"/>
        <v>1781802.6451053116</v>
      </c>
      <c r="L397" s="76">
        <v>1871671.7360015125</v>
      </c>
      <c r="M397" s="70"/>
      <c r="N397" s="70"/>
    </row>
    <row r="398" spans="1:13" s="15" customFormat="1" ht="18" customHeight="1">
      <c r="A398" s="121" t="s">
        <v>218</v>
      </c>
      <c r="B398" s="76">
        <f>SUM(B394:B397)</f>
        <v>5469142.253028934</v>
      </c>
      <c r="C398" s="76">
        <f aca="true" t="shared" si="236" ref="C398:L398">SUM(C394:C397)</f>
        <v>6765628.843873111</v>
      </c>
      <c r="D398" s="76">
        <f t="shared" si="236"/>
        <v>7181356.646607314</v>
      </c>
      <c r="E398" s="76">
        <f t="shared" si="236"/>
        <v>9432724.873504965</v>
      </c>
      <c r="F398" s="76">
        <f t="shared" si="236"/>
        <v>11407717.34737744</v>
      </c>
      <c r="G398" s="76">
        <f t="shared" si="236"/>
        <v>13110122.93062953</v>
      </c>
      <c r="H398" s="76">
        <f t="shared" si="236"/>
        <v>15488232.434712667</v>
      </c>
      <c r="I398" s="76">
        <f t="shared" si="236"/>
        <v>19095551.492924497</v>
      </c>
      <c r="J398" s="76">
        <f t="shared" si="236"/>
        <v>22129214.116306737</v>
      </c>
      <c r="K398" s="76">
        <f t="shared" si="236"/>
        <v>22969224.627341993</v>
      </c>
      <c r="L398" s="76">
        <f t="shared" si="236"/>
        <v>26346664.6102902</v>
      </c>
      <c r="M398" s="70"/>
    </row>
    <row r="399" spans="1:12" s="15" customFormat="1" ht="18" customHeight="1">
      <c r="A399" s="14"/>
      <c r="B399" s="76"/>
      <c r="C399" s="76"/>
      <c r="D399" s="76"/>
      <c r="E399" s="76"/>
      <c r="F399" s="76"/>
      <c r="G399" s="76"/>
      <c r="H399" s="76"/>
      <c r="I399" s="76"/>
      <c r="K399" s="122"/>
      <c r="L399" s="81"/>
    </row>
    <row r="400" spans="1:12" s="15" customFormat="1" ht="18" customHeight="1">
      <c r="A400" s="148" t="s">
        <v>248</v>
      </c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81"/>
    </row>
    <row r="401" spans="2:12" s="15" customFormat="1" ht="18" customHeight="1">
      <c r="B401" s="74"/>
      <c r="C401" s="75"/>
      <c r="D401" s="75"/>
      <c r="E401" s="77"/>
      <c r="F401" s="77"/>
      <c r="G401" s="77"/>
      <c r="L401" s="12" t="s">
        <v>116</v>
      </c>
    </row>
    <row r="402" spans="1:12" s="15" customFormat="1" ht="18" customHeight="1">
      <c r="A402" s="74" t="s">
        <v>117</v>
      </c>
      <c r="B402" s="75">
        <v>2005</v>
      </c>
      <c r="C402" s="75">
        <v>2006</v>
      </c>
      <c r="D402" s="75">
        <v>2007</v>
      </c>
      <c r="E402" s="75">
        <v>2008</v>
      </c>
      <c r="F402" s="75">
        <v>2009</v>
      </c>
      <c r="G402" s="75">
        <v>2010</v>
      </c>
      <c r="H402" s="75">
        <v>2011</v>
      </c>
      <c r="I402" s="75">
        <v>2012</v>
      </c>
      <c r="J402" s="75">
        <v>2013</v>
      </c>
      <c r="K402" s="75">
        <v>2014</v>
      </c>
      <c r="L402" s="75">
        <v>2015</v>
      </c>
    </row>
    <row r="403" spans="1:14" s="15" customFormat="1" ht="18" customHeight="1">
      <c r="A403" s="120" t="s">
        <v>219</v>
      </c>
      <c r="B403" s="63">
        <f aca="true" t="shared" si="237" ref="B403:K403">B150</f>
        <v>3711310.7852966767</v>
      </c>
      <c r="C403" s="63">
        <f t="shared" si="237"/>
        <v>3659018.0039855517</v>
      </c>
      <c r="D403" s="63">
        <f t="shared" si="237"/>
        <v>3603539.4514947836</v>
      </c>
      <c r="E403" s="63">
        <f t="shared" si="237"/>
        <v>3884783.5292898817</v>
      </c>
      <c r="F403" s="63">
        <f t="shared" si="237"/>
        <v>4098750.4309780234</v>
      </c>
      <c r="G403" s="63">
        <f t="shared" si="237"/>
        <v>4248442.893685867</v>
      </c>
      <c r="H403" s="63">
        <f t="shared" si="237"/>
        <v>4454218.841103668</v>
      </c>
      <c r="I403" s="63">
        <f t="shared" si="237"/>
        <v>4640786.6731921565</v>
      </c>
      <c r="J403" s="63">
        <f t="shared" si="237"/>
        <v>4801783.207954391</v>
      </c>
      <c r="K403" s="63">
        <f t="shared" si="237"/>
        <v>4993854.536272567</v>
      </c>
      <c r="L403" s="63">
        <v>5106026.9363142485</v>
      </c>
      <c r="M403" s="70"/>
      <c r="N403" s="70"/>
    </row>
    <row r="404" spans="1:14" s="15" customFormat="1" ht="18" customHeight="1">
      <c r="A404" s="120" t="s">
        <v>220</v>
      </c>
      <c r="B404" s="63">
        <f aca="true" t="shared" si="238" ref="B404:K404">B151</f>
        <v>2171293.629207537</v>
      </c>
      <c r="C404" s="63">
        <f t="shared" si="238"/>
        <v>2331618.318431563</v>
      </c>
      <c r="D404" s="63">
        <f t="shared" si="238"/>
        <v>2513283.932964297</v>
      </c>
      <c r="E404" s="63">
        <f t="shared" si="238"/>
        <v>2715826.190665666</v>
      </c>
      <c r="F404" s="63">
        <f t="shared" si="238"/>
        <v>2859665.1959564984</v>
      </c>
      <c r="G404" s="63">
        <f t="shared" si="238"/>
        <v>2900641.8699785927</v>
      </c>
      <c r="H404" s="63">
        <f t="shared" si="238"/>
        <v>2948017.17116958</v>
      </c>
      <c r="I404" s="63">
        <f t="shared" si="238"/>
        <v>3001943.9555851407</v>
      </c>
      <c r="J404" s="63">
        <f t="shared" si="238"/>
        <v>3062481.140520511</v>
      </c>
      <c r="K404" s="63">
        <f t="shared" si="238"/>
        <v>3129647.232258441</v>
      </c>
      <c r="L404" s="63">
        <v>3204928.4691229677</v>
      </c>
      <c r="M404" s="70"/>
      <c r="N404" s="70"/>
    </row>
    <row r="405" spans="1:14" s="15" customFormat="1" ht="18" customHeight="1">
      <c r="A405" s="120" t="s">
        <v>221</v>
      </c>
      <c r="B405" s="63">
        <f aca="true" t="shared" si="239" ref="B405:K405">B152</f>
        <v>562379.531078035</v>
      </c>
      <c r="C405" s="63">
        <f t="shared" si="239"/>
        <v>603803.9345761155</v>
      </c>
      <c r="D405" s="63">
        <f t="shared" si="239"/>
        <v>639761.6765286322</v>
      </c>
      <c r="E405" s="63">
        <f t="shared" si="239"/>
        <v>663868.5639112508</v>
      </c>
      <c r="F405" s="63">
        <f t="shared" si="239"/>
        <v>697691.6213351878</v>
      </c>
      <c r="G405" s="63">
        <f t="shared" si="239"/>
        <v>721555.0643387735</v>
      </c>
      <c r="H405" s="63">
        <f t="shared" si="239"/>
        <v>745683.674719397</v>
      </c>
      <c r="I405" s="63">
        <f t="shared" si="239"/>
        <v>771589.5907011864</v>
      </c>
      <c r="J405" s="63">
        <f t="shared" si="239"/>
        <v>808231.3306546782</v>
      </c>
      <c r="K405" s="63">
        <f t="shared" si="239"/>
        <v>849445.3924351654</v>
      </c>
      <c r="L405" s="63">
        <v>871447.864168799</v>
      </c>
      <c r="M405" s="70"/>
      <c r="N405" s="70"/>
    </row>
    <row r="406" spans="1:14" s="15" customFormat="1" ht="18" customHeight="1">
      <c r="A406" s="120" t="s">
        <v>222</v>
      </c>
      <c r="B406" s="63">
        <f aca="true" t="shared" si="240" ref="B406:K406">B153</f>
        <v>409456.94300687796</v>
      </c>
      <c r="C406" s="63">
        <f t="shared" si="240"/>
        <v>421096.3232200705</v>
      </c>
      <c r="D406" s="63">
        <f t="shared" si="240"/>
        <v>424771.5856196013</v>
      </c>
      <c r="E406" s="63">
        <f t="shared" si="240"/>
        <v>455555.03753832035</v>
      </c>
      <c r="F406" s="63">
        <f t="shared" si="240"/>
        <v>457643.09515600756</v>
      </c>
      <c r="G406" s="63">
        <f t="shared" si="240"/>
        <v>461796.17832804256</v>
      </c>
      <c r="H406" s="63">
        <f t="shared" si="240"/>
        <v>473909.68516155286</v>
      </c>
      <c r="I406" s="63">
        <f t="shared" si="240"/>
        <v>487596.98343171284</v>
      </c>
      <c r="J406" s="63">
        <f t="shared" si="240"/>
        <v>514234.8785027331</v>
      </c>
      <c r="K406" s="63">
        <f t="shared" si="240"/>
        <v>524521.0639984678</v>
      </c>
      <c r="L406" s="76">
        <v>537562.1126564544</v>
      </c>
      <c r="M406" s="70"/>
      <c r="N406" s="70"/>
    </row>
    <row r="407" spans="1:12" s="15" customFormat="1" ht="18" customHeight="1">
      <c r="A407" s="121" t="s">
        <v>218</v>
      </c>
      <c r="B407" s="76">
        <f>SUM(B403:B406)</f>
        <v>6854440.888589126</v>
      </c>
      <c r="C407" s="76">
        <f aca="true" t="shared" si="241" ref="C407:L407">SUM(C403:C406)</f>
        <v>7015536.580213301</v>
      </c>
      <c r="D407" s="76">
        <f t="shared" si="241"/>
        <v>7181356.646607314</v>
      </c>
      <c r="E407" s="76">
        <f t="shared" si="241"/>
        <v>7720033.321405119</v>
      </c>
      <c r="F407" s="76">
        <f t="shared" si="241"/>
        <v>8113750.343425717</v>
      </c>
      <c r="G407" s="76">
        <f t="shared" si="241"/>
        <v>8332436.006331276</v>
      </c>
      <c r="H407" s="76">
        <f t="shared" si="241"/>
        <v>8621829.372154199</v>
      </c>
      <c r="I407" s="76">
        <f t="shared" si="241"/>
        <v>8901917.202910198</v>
      </c>
      <c r="J407" s="76">
        <f t="shared" si="241"/>
        <v>9186730.557632312</v>
      </c>
      <c r="K407" s="76">
        <f t="shared" si="241"/>
        <v>9497468.224964641</v>
      </c>
      <c r="L407" s="76">
        <f t="shared" si="241"/>
        <v>9719965.382262468</v>
      </c>
    </row>
    <row r="408" spans="1:12" s="15" customFormat="1" ht="18" customHeight="1">
      <c r="A408" s="121"/>
      <c r="B408" s="76"/>
      <c r="C408" s="76"/>
      <c r="D408" s="76"/>
      <c r="E408" s="76"/>
      <c r="F408" s="76"/>
      <c r="G408" s="76"/>
      <c r="H408" s="76"/>
      <c r="I408" s="76"/>
      <c r="L408" s="81"/>
    </row>
    <row r="409" spans="1:11" s="125" customFormat="1" ht="18" customHeight="1">
      <c r="A409" s="148" t="s">
        <v>118</v>
      </c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</row>
    <row r="410" spans="1:12" s="15" customFormat="1" ht="18" customHeight="1">
      <c r="A410" s="14"/>
      <c r="B410" s="76"/>
      <c r="L410" s="12" t="s">
        <v>116</v>
      </c>
    </row>
    <row r="411" spans="1:12" s="15" customFormat="1" ht="18" customHeight="1">
      <c r="A411" s="74" t="s">
        <v>117</v>
      </c>
      <c r="B411" s="75">
        <v>2005</v>
      </c>
      <c r="C411" s="75">
        <v>2006</v>
      </c>
      <c r="D411" s="75">
        <v>2007</v>
      </c>
      <c r="E411" s="75">
        <v>2008</v>
      </c>
      <c r="F411" s="75">
        <v>2009</v>
      </c>
      <c r="G411" s="75">
        <v>2010</v>
      </c>
      <c r="H411" s="75">
        <v>2011</v>
      </c>
      <c r="I411" s="75">
        <v>2012</v>
      </c>
      <c r="J411" s="75">
        <v>2013</v>
      </c>
      <c r="K411" s="75">
        <v>2014</v>
      </c>
      <c r="L411" s="75">
        <v>2015</v>
      </c>
    </row>
    <row r="412" spans="1:14" s="15" customFormat="1" ht="18" customHeight="1">
      <c r="A412" s="15" t="s">
        <v>119</v>
      </c>
      <c r="B412" s="2">
        <f aca="true" t="shared" si="242" ref="B412:K412">B53</f>
        <v>608737.787377957</v>
      </c>
      <c r="C412" s="2">
        <f t="shared" si="242"/>
        <v>933735.6194534494</v>
      </c>
      <c r="D412" s="2">
        <f t="shared" si="242"/>
        <v>935411.8871249296</v>
      </c>
      <c r="E412" s="2">
        <f t="shared" si="242"/>
        <v>991016.7186632741</v>
      </c>
      <c r="F412" s="2">
        <f t="shared" si="242"/>
        <v>1073018.9483379368</v>
      </c>
      <c r="G412" s="2">
        <f t="shared" si="242"/>
        <v>1779710.981001076</v>
      </c>
      <c r="H412" s="2">
        <f t="shared" si="242"/>
        <v>2688583.5545945275</v>
      </c>
      <c r="I412" s="2">
        <f t="shared" si="242"/>
        <v>3001179.237360399</v>
      </c>
      <c r="J412" s="2">
        <f t="shared" si="242"/>
        <v>2986465.587259205</v>
      </c>
      <c r="K412" s="2">
        <f t="shared" si="242"/>
        <v>2923420.3020044984</v>
      </c>
      <c r="L412" s="2">
        <v>3659599.067994985</v>
      </c>
      <c r="M412" s="70"/>
      <c r="N412" s="70"/>
    </row>
    <row r="413" spans="1:14" s="15" customFormat="1" ht="18" customHeight="1">
      <c r="A413" s="15" t="s">
        <v>120</v>
      </c>
      <c r="B413" s="2">
        <f aca="true" t="shared" si="243" ref="B413:K413">B54</f>
        <v>1394163.5811526338</v>
      </c>
      <c r="C413" s="2">
        <f t="shared" si="243"/>
        <v>1746521.3199873595</v>
      </c>
      <c r="D413" s="2">
        <f t="shared" si="243"/>
        <v>1880031.921199033</v>
      </c>
      <c r="E413" s="2">
        <f t="shared" si="243"/>
        <v>2283593.91437847</v>
      </c>
      <c r="F413" s="2">
        <f t="shared" si="243"/>
        <v>2597316.140131142</v>
      </c>
      <c r="G413" s="2">
        <f t="shared" si="243"/>
        <v>3021535.6979589313</v>
      </c>
      <c r="H413" s="2">
        <f t="shared" si="243"/>
        <v>4031541.1509170327</v>
      </c>
      <c r="I413" s="2">
        <f t="shared" si="243"/>
        <v>4599919.100020625</v>
      </c>
      <c r="J413" s="2">
        <f t="shared" si="243"/>
        <v>4575334.0905943625</v>
      </c>
      <c r="K413" s="2">
        <f t="shared" si="243"/>
        <v>4445568.230040651</v>
      </c>
      <c r="L413" s="2">
        <v>4768917.424005821</v>
      </c>
      <c r="M413" s="70"/>
      <c r="N413" s="70"/>
    </row>
    <row r="414" spans="1:14" s="15" customFormat="1" ht="18" customHeight="1">
      <c r="A414" s="15" t="s">
        <v>223</v>
      </c>
      <c r="B414" s="2">
        <f aca="true" t="shared" si="244" ref="B414:K414">B55</f>
        <v>204033.73231800384</v>
      </c>
      <c r="C414" s="2">
        <f t="shared" si="244"/>
        <v>205811.92252281937</v>
      </c>
      <c r="D414" s="2">
        <f t="shared" si="244"/>
        <v>232622.25761181343</v>
      </c>
      <c r="E414" s="2">
        <f t="shared" si="244"/>
        <v>306627.9501861841</v>
      </c>
      <c r="F414" s="2">
        <f t="shared" si="244"/>
        <v>354861.68462838524</v>
      </c>
      <c r="G414" s="2">
        <f t="shared" si="244"/>
        <v>406271.8828294101</v>
      </c>
      <c r="H414" s="2">
        <f t="shared" si="244"/>
        <v>303444.1083286187</v>
      </c>
      <c r="I414" s="2">
        <f t="shared" si="244"/>
        <v>533282.8809457397</v>
      </c>
      <c r="J414" s="2">
        <f t="shared" si="244"/>
        <v>546669.8745337925</v>
      </c>
      <c r="K414" s="2">
        <f t="shared" si="244"/>
        <v>874306.1337588767</v>
      </c>
      <c r="L414" s="2">
        <v>898680.7043861209</v>
      </c>
      <c r="M414" s="70"/>
      <c r="N414" s="70"/>
    </row>
    <row r="415" spans="1:14" s="15" customFormat="1" ht="18" customHeight="1">
      <c r="A415" s="15" t="s">
        <v>224</v>
      </c>
      <c r="B415" s="2">
        <f aca="true" t="shared" si="245" ref="B415:K415">B56</f>
        <v>233554.96701505414</v>
      </c>
      <c r="C415" s="2">
        <f t="shared" si="245"/>
        <v>210189.34280792729</v>
      </c>
      <c r="D415" s="2">
        <f t="shared" si="245"/>
        <v>240897.85171029414</v>
      </c>
      <c r="E415" s="2">
        <f t="shared" si="245"/>
        <v>247646.04400313587</v>
      </c>
      <c r="F415" s="2">
        <f t="shared" si="245"/>
        <v>264519.81673395133</v>
      </c>
      <c r="G415" s="2">
        <f t="shared" si="245"/>
        <v>261294.3605043376</v>
      </c>
      <c r="H415" s="2">
        <f t="shared" si="245"/>
        <v>247824.77661917108</v>
      </c>
      <c r="I415" s="2">
        <f t="shared" si="245"/>
        <v>275053.40305860166</v>
      </c>
      <c r="J415" s="2">
        <f t="shared" si="245"/>
        <v>325968.7738284337</v>
      </c>
      <c r="K415" s="2">
        <f t="shared" si="245"/>
        <v>373548.9551997148</v>
      </c>
      <c r="L415" s="2">
        <v>392560.10609306314</v>
      </c>
      <c r="M415" s="70"/>
      <c r="N415" s="70"/>
    </row>
    <row r="416" spans="1:14" s="15" customFormat="1" ht="18" customHeight="1">
      <c r="A416" s="15" t="s">
        <v>121</v>
      </c>
      <c r="B416" s="2">
        <f aca="true" t="shared" si="246" ref="B416:K416">B57</f>
        <v>1333650.9715290787</v>
      </c>
      <c r="C416" s="2">
        <f t="shared" si="246"/>
        <v>1728851.9807244213</v>
      </c>
      <c r="D416" s="2">
        <f t="shared" si="246"/>
        <v>2117073.6961931875</v>
      </c>
      <c r="E416" s="2">
        <f t="shared" si="246"/>
        <v>2871522.8849338726</v>
      </c>
      <c r="F416" s="2">
        <f t="shared" si="246"/>
        <v>2728799.1044605537</v>
      </c>
      <c r="G416" s="2">
        <f t="shared" si="246"/>
        <v>3431314.045714736</v>
      </c>
      <c r="H416" s="2">
        <f t="shared" si="246"/>
        <v>4755230.516091305</v>
      </c>
      <c r="I416" s="2">
        <f t="shared" si="246"/>
        <v>4984192.774844227</v>
      </c>
      <c r="J416" s="2">
        <f t="shared" si="246"/>
        <v>7674178.915114408</v>
      </c>
      <c r="K416" s="2">
        <f t="shared" si="246"/>
        <v>9899350.137349347</v>
      </c>
      <c r="L416" s="2">
        <v>12374187.671686683</v>
      </c>
      <c r="M416" s="70"/>
      <c r="N416" s="70"/>
    </row>
    <row r="417" spans="1:12" s="15" customFormat="1" ht="18" customHeight="1">
      <c r="A417" s="14" t="s">
        <v>122</v>
      </c>
      <c r="B417" s="32">
        <f aca="true" t="shared" si="247" ref="B417:L417">SUM(B412:B416)</f>
        <v>3774141.0393927274</v>
      </c>
      <c r="C417" s="32">
        <f t="shared" si="247"/>
        <v>4825110.185495976</v>
      </c>
      <c r="D417" s="32">
        <f t="shared" si="247"/>
        <v>5406037.6138392575</v>
      </c>
      <c r="E417" s="32">
        <f t="shared" si="247"/>
        <v>6700407.512164937</v>
      </c>
      <c r="F417" s="32">
        <f t="shared" si="247"/>
        <v>7018515.69429197</v>
      </c>
      <c r="G417" s="32">
        <f t="shared" si="247"/>
        <v>8900126.968008492</v>
      </c>
      <c r="H417" s="32">
        <f t="shared" si="247"/>
        <v>12026624.106550656</v>
      </c>
      <c r="I417" s="32">
        <f t="shared" si="247"/>
        <v>13393627.396229593</v>
      </c>
      <c r="J417" s="32">
        <f t="shared" si="247"/>
        <v>16108617.241330203</v>
      </c>
      <c r="K417" s="32">
        <f t="shared" si="247"/>
        <v>18516193.758353088</v>
      </c>
      <c r="L417" s="32">
        <f t="shared" si="247"/>
        <v>22093944.974166676</v>
      </c>
    </row>
    <row r="418" spans="1:12" s="15" customFormat="1" ht="18" customHeight="1">
      <c r="A418" s="14"/>
      <c r="B418" s="76"/>
      <c r="C418" s="76"/>
      <c r="D418" s="76"/>
      <c r="E418" s="76"/>
      <c r="F418" s="76"/>
      <c r="G418" s="76"/>
      <c r="H418" s="76"/>
      <c r="I418" s="76"/>
      <c r="L418" s="81"/>
    </row>
    <row r="419" spans="1:12" s="15" customFormat="1" ht="18" customHeight="1">
      <c r="A419" s="148" t="s">
        <v>249</v>
      </c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81"/>
    </row>
    <row r="420" spans="1:12" s="15" customFormat="1" ht="18" customHeight="1">
      <c r="A420" s="14"/>
      <c r="B420" s="76"/>
      <c r="L420" s="12" t="s">
        <v>116</v>
      </c>
    </row>
    <row r="421" spans="1:12" s="15" customFormat="1" ht="18" customHeight="1">
      <c r="A421" s="74" t="s">
        <v>117</v>
      </c>
      <c r="B421" s="75">
        <v>2005</v>
      </c>
      <c r="C421" s="75">
        <v>2006</v>
      </c>
      <c r="D421" s="75">
        <v>2007</v>
      </c>
      <c r="E421" s="75">
        <v>2008</v>
      </c>
      <c r="F421" s="75">
        <v>2009</v>
      </c>
      <c r="G421" s="75">
        <v>2010</v>
      </c>
      <c r="H421" s="75">
        <v>2011</v>
      </c>
      <c r="I421" s="75">
        <v>2012</v>
      </c>
      <c r="J421" s="75">
        <v>2013</v>
      </c>
      <c r="K421" s="75">
        <v>2014</v>
      </c>
      <c r="L421" s="75">
        <v>2015</v>
      </c>
    </row>
    <row r="422" spans="1:14" s="15" customFormat="1" ht="18" customHeight="1">
      <c r="A422" s="15" t="s">
        <v>119</v>
      </c>
      <c r="B422" s="2">
        <f aca="true" t="shared" si="248" ref="B422:K422">B155</f>
        <v>991891.1243304962</v>
      </c>
      <c r="C422" s="2">
        <f t="shared" si="248"/>
        <v>856307.1183557222</v>
      </c>
      <c r="D422" s="2">
        <f t="shared" si="248"/>
        <v>935411.8871249296</v>
      </c>
      <c r="E422" s="2">
        <f t="shared" si="248"/>
        <v>843948.6844593451</v>
      </c>
      <c r="F422" s="2">
        <f t="shared" si="248"/>
        <v>1001652.6012013877</v>
      </c>
      <c r="G422" s="2">
        <f t="shared" si="248"/>
        <v>1074285.1185461956</v>
      </c>
      <c r="H422" s="2">
        <f t="shared" si="248"/>
        <v>1141798.2301484323</v>
      </c>
      <c r="I422" s="2">
        <f t="shared" si="248"/>
        <v>1217822.9600140383</v>
      </c>
      <c r="J422" s="2">
        <f t="shared" si="248"/>
        <v>1264844.833081273</v>
      </c>
      <c r="K422" s="2">
        <f t="shared" si="248"/>
        <v>1383349.161918394</v>
      </c>
      <c r="L422" s="2">
        <v>1508923.3073981144</v>
      </c>
      <c r="M422" s="70"/>
      <c r="N422" s="70"/>
    </row>
    <row r="423" spans="1:14" s="15" customFormat="1" ht="18" customHeight="1">
      <c r="A423" s="15" t="s">
        <v>120</v>
      </c>
      <c r="B423" s="2">
        <f aca="true" t="shared" si="249" ref="B423:K423">B156</f>
        <v>1554874.2770014815</v>
      </c>
      <c r="C423" s="2">
        <f t="shared" si="249"/>
        <v>1686027.2406224217</v>
      </c>
      <c r="D423" s="2">
        <f t="shared" si="249"/>
        <v>1880031.921199035</v>
      </c>
      <c r="E423" s="2">
        <f t="shared" si="249"/>
        <v>2094035.3977279672</v>
      </c>
      <c r="F423" s="2">
        <f t="shared" si="249"/>
        <v>2192207.2163907746</v>
      </c>
      <c r="G423" s="2">
        <f t="shared" si="249"/>
        <v>2388391.0298708323</v>
      </c>
      <c r="H423" s="2">
        <f t="shared" si="249"/>
        <v>2554119.3292708416</v>
      </c>
      <c r="I423" s="2">
        <f t="shared" si="249"/>
        <v>2659199.521026261</v>
      </c>
      <c r="J423" s="2">
        <f t="shared" si="249"/>
        <v>2831399.8616866916</v>
      </c>
      <c r="K423" s="2">
        <f t="shared" si="249"/>
        <v>3024322.655011544</v>
      </c>
      <c r="L423" s="2">
        <v>3222076.7084599193</v>
      </c>
      <c r="M423" s="70"/>
      <c r="N423" s="70"/>
    </row>
    <row r="424" spans="1:14" s="15" customFormat="1" ht="18" customHeight="1">
      <c r="A424" s="15" t="s">
        <v>223</v>
      </c>
      <c r="B424" s="2">
        <f aca="true" t="shared" si="250" ref="B424:K424">B157</f>
        <v>214651.3594271022</v>
      </c>
      <c r="C424" s="2">
        <f t="shared" si="250"/>
        <v>195941.56348287157</v>
      </c>
      <c r="D424" s="2">
        <f t="shared" si="250"/>
        <v>232622.25761181337</v>
      </c>
      <c r="E424" s="2">
        <f t="shared" si="250"/>
        <v>251360.65985662665</v>
      </c>
      <c r="F424" s="2">
        <f t="shared" si="250"/>
        <v>262099.54699187938</v>
      </c>
      <c r="G424" s="2">
        <f t="shared" si="250"/>
        <v>297237.75093667454</v>
      </c>
      <c r="H424" s="2">
        <f t="shared" si="250"/>
        <v>284393.61640384153</v>
      </c>
      <c r="I424" s="2">
        <f t="shared" si="250"/>
        <v>293803.5696619753</v>
      </c>
      <c r="J424" s="2">
        <f t="shared" si="250"/>
        <v>332080.0535323527</v>
      </c>
      <c r="K424" s="2">
        <f t="shared" si="250"/>
        <v>363109.5200022127</v>
      </c>
      <c r="L424" s="2">
        <v>384271.40904299903</v>
      </c>
      <c r="M424" s="70"/>
      <c r="N424" s="70"/>
    </row>
    <row r="425" spans="1:14" s="15" customFormat="1" ht="18" customHeight="1">
      <c r="A425" s="15" t="s">
        <v>224</v>
      </c>
      <c r="B425" s="2">
        <f aca="true" t="shared" si="251" ref="B425:K425">B158</f>
        <v>254252.0094023329</v>
      </c>
      <c r="C425" s="2">
        <f t="shared" si="251"/>
        <v>259761.94200934505</v>
      </c>
      <c r="D425" s="2">
        <f t="shared" si="251"/>
        <v>240897.85171029414</v>
      </c>
      <c r="E425" s="2">
        <f t="shared" si="251"/>
        <v>246506.58411262045</v>
      </c>
      <c r="F425" s="2">
        <f t="shared" si="251"/>
        <v>257754.98837525002</v>
      </c>
      <c r="G425" s="2">
        <f t="shared" si="251"/>
        <v>263336.43966630707</v>
      </c>
      <c r="H425" s="2">
        <f t="shared" si="251"/>
        <v>260049.76966110687</v>
      </c>
      <c r="I425" s="2">
        <f t="shared" si="251"/>
        <v>267407.2456253506</v>
      </c>
      <c r="J425" s="2">
        <f t="shared" si="251"/>
        <v>274506.8081836909</v>
      </c>
      <c r="K425" s="2">
        <f t="shared" si="251"/>
        <v>284755.09600199095</v>
      </c>
      <c r="L425" s="2">
        <v>285002.69512296584</v>
      </c>
      <c r="M425" s="70"/>
      <c r="N425" s="70"/>
    </row>
    <row r="426" spans="1:14" s="15" customFormat="1" ht="15.75">
      <c r="A426" s="15" t="s">
        <v>121</v>
      </c>
      <c r="B426" s="2">
        <f aca="true" t="shared" si="252" ref="B426:K426">B159</f>
        <v>1569877.293600793</v>
      </c>
      <c r="C426" s="2">
        <f t="shared" si="252"/>
        <v>1871175.0694092573</v>
      </c>
      <c r="D426" s="2">
        <f t="shared" si="252"/>
        <v>2117073.6961931875</v>
      </c>
      <c r="E426" s="2">
        <f t="shared" si="252"/>
        <v>2323319.5616404256</v>
      </c>
      <c r="F426" s="2">
        <f t="shared" si="252"/>
        <v>2235648.2652462977</v>
      </c>
      <c r="G426" s="2">
        <f t="shared" si="252"/>
        <v>2466660.05740944</v>
      </c>
      <c r="H426" s="2">
        <f t="shared" si="252"/>
        <v>3031443.400033208</v>
      </c>
      <c r="I426" s="2">
        <f t="shared" si="252"/>
        <v>3127823.594713024</v>
      </c>
      <c r="J426" s="2">
        <f t="shared" si="252"/>
        <v>3584477.4984553563</v>
      </c>
      <c r="K426" s="2">
        <f t="shared" si="252"/>
        <v>4088927.440012682</v>
      </c>
      <c r="L426" s="2">
        <v>4773881.5405474985</v>
      </c>
      <c r="M426" s="70"/>
      <c r="N426" s="70"/>
    </row>
    <row r="427" spans="1:12" s="15" customFormat="1" ht="18" customHeight="1">
      <c r="A427" s="14" t="s">
        <v>122</v>
      </c>
      <c r="B427" s="32">
        <f aca="true" t="shared" si="253" ref="B427:L427">SUM(B422:B426)</f>
        <v>4585546.063762207</v>
      </c>
      <c r="C427" s="32">
        <f t="shared" si="253"/>
        <v>4869212.933879618</v>
      </c>
      <c r="D427" s="32">
        <f t="shared" si="253"/>
        <v>5406037.613839259</v>
      </c>
      <c r="E427" s="32">
        <f t="shared" si="253"/>
        <v>5759170.887796985</v>
      </c>
      <c r="F427" s="32">
        <f t="shared" si="253"/>
        <v>5949362.61820559</v>
      </c>
      <c r="G427" s="32">
        <f t="shared" si="253"/>
        <v>6489910.396429449</v>
      </c>
      <c r="H427" s="32">
        <f t="shared" si="253"/>
        <v>7271804.34551743</v>
      </c>
      <c r="I427" s="32">
        <f t="shared" si="253"/>
        <v>7566056.891040649</v>
      </c>
      <c r="J427" s="32">
        <f t="shared" si="253"/>
        <v>8287309.054939365</v>
      </c>
      <c r="K427" s="32">
        <f t="shared" si="253"/>
        <v>9144463.872946825</v>
      </c>
      <c r="L427" s="32">
        <f t="shared" si="253"/>
        <v>10174155.660571497</v>
      </c>
    </row>
    <row r="428" spans="1:12" s="15" customFormat="1" ht="18" customHeight="1">
      <c r="A428" s="14"/>
      <c r="L428" s="81"/>
    </row>
    <row r="429" spans="1:12" s="15" customFormat="1" ht="18" customHeight="1">
      <c r="A429" s="148" t="s">
        <v>123</v>
      </c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81"/>
    </row>
    <row r="430" s="15" customFormat="1" ht="18" customHeight="1">
      <c r="L430" s="12" t="s">
        <v>116</v>
      </c>
    </row>
    <row r="431" spans="1:12" s="15" customFormat="1" ht="18" customHeight="1">
      <c r="A431" s="74" t="s">
        <v>117</v>
      </c>
      <c r="B431" s="75">
        <v>2005</v>
      </c>
      <c r="C431" s="75">
        <v>2006</v>
      </c>
      <c r="D431" s="75">
        <v>2007</v>
      </c>
      <c r="E431" s="75">
        <v>2008</v>
      </c>
      <c r="F431" s="75">
        <v>2009</v>
      </c>
      <c r="G431" s="75">
        <v>2010</v>
      </c>
      <c r="H431" s="75">
        <v>2011</v>
      </c>
      <c r="I431" s="75">
        <v>2012</v>
      </c>
      <c r="J431" s="75">
        <v>2013</v>
      </c>
      <c r="K431" s="75">
        <v>2014</v>
      </c>
      <c r="L431" s="75">
        <v>2015</v>
      </c>
    </row>
    <row r="432" spans="1:16" s="15" customFormat="1" ht="18" customHeight="1">
      <c r="A432" s="52" t="s">
        <v>225</v>
      </c>
      <c r="B432" s="2">
        <f aca="true" t="shared" si="254" ref="B432:K432">B59</f>
        <v>1994580.1675540083</v>
      </c>
      <c r="C432" s="2">
        <f t="shared" si="254"/>
        <v>2251405.822869968</v>
      </c>
      <c r="D432" s="2">
        <f t="shared" si="254"/>
        <v>2645346.716716535</v>
      </c>
      <c r="E432" s="2">
        <f t="shared" si="254"/>
        <v>3193697.196810819</v>
      </c>
      <c r="F432" s="2">
        <f t="shared" si="254"/>
        <v>3744882.9076179895</v>
      </c>
      <c r="G432" s="2">
        <f t="shared" si="254"/>
        <v>4426466.820755188</v>
      </c>
      <c r="H432" s="2">
        <f t="shared" si="254"/>
        <v>5571372.235293418</v>
      </c>
      <c r="I432" s="2">
        <f t="shared" si="254"/>
        <v>6389279.178205789</v>
      </c>
      <c r="J432" s="2">
        <f t="shared" si="254"/>
        <v>7271715.945324359</v>
      </c>
      <c r="K432" s="2">
        <f t="shared" si="254"/>
        <v>8378448.835481293</v>
      </c>
      <c r="L432" s="2">
        <v>9714526.348641984</v>
      </c>
      <c r="N432" s="70"/>
      <c r="O432" s="70"/>
      <c r="P432" s="70"/>
    </row>
    <row r="433" spans="1:16" s="15" customFormat="1" ht="18" customHeight="1">
      <c r="A433" s="52" t="s">
        <v>226</v>
      </c>
      <c r="B433" s="2">
        <f aca="true" t="shared" si="255" ref="B433:K433">B60</f>
        <v>1219996.3997917143</v>
      </c>
      <c r="C433" s="2">
        <f t="shared" si="255"/>
        <v>1386996.578486</v>
      </c>
      <c r="D433" s="2">
        <f t="shared" si="255"/>
        <v>1572853.6242617257</v>
      </c>
      <c r="E433" s="2">
        <f t="shared" si="255"/>
        <v>1969499.244644627</v>
      </c>
      <c r="F433" s="2">
        <f t="shared" si="255"/>
        <v>2320840.508618759</v>
      </c>
      <c r="G433" s="2">
        <f t="shared" si="255"/>
        <v>2537406.6731980573</v>
      </c>
      <c r="H433" s="2">
        <f t="shared" si="255"/>
        <v>2728970.3720267694</v>
      </c>
      <c r="I433" s="2">
        <f t="shared" si="255"/>
        <v>2733617.826269852</v>
      </c>
      <c r="J433" s="2">
        <f t="shared" si="255"/>
        <v>2986346.8355396367</v>
      </c>
      <c r="K433" s="2">
        <f t="shared" si="255"/>
        <v>3438076.7018064614</v>
      </c>
      <c r="L433" s="2">
        <v>3864480.6647075014</v>
      </c>
      <c r="N433" s="70"/>
      <c r="O433" s="70"/>
      <c r="P433" s="70"/>
    </row>
    <row r="434" spans="1:16" s="15" customFormat="1" ht="18" customHeight="1">
      <c r="A434" s="52" t="s">
        <v>227</v>
      </c>
      <c r="B434" s="2">
        <f aca="true" t="shared" si="256" ref="B434:K434">B61</f>
        <v>347654.1529640042</v>
      </c>
      <c r="C434" s="2">
        <f t="shared" si="256"/>
        <v>363465.16138189984</v>
      </c>
      <c r="D434" s="2">
        <f t="shared" si="256"/>
        <v>481997.29533795465</v>
      </c>
      <c r="E434" s="2">
        <f t="shared" si="256"/>
        <v>559792.8610670678</v>
      </c>
      <c r="F434" s="2">
        <f t="shared" si="256"/>
        <v>680669.0366527876</v>
      </c>
      <c r="G434" s="2">
        <f t="shared" si="256"/>
        <v>720772.4888408359</v>
      </c>
      <c r="H434" s="2">
        <f t="shared" si="256"/>
        <v>733957.9079469701</v>
      </c>
      <c r="I434" s="2">
        <f t="shared" si="256"/>
        <v>887971.7702085073</v>
      </c>
      <c r="J434" s="2">
        <f t="shared" si="256"/>
        <v>902809.7795876013</v>
      </c>
      <c r="K434" s="2">
        <f t="shared" si="256"/>
        <v>872340.7139983897</v>
      </c>
      <c r="L434" s="2">
        <v>957267.5611854657</v>
      </c>
      <c r="N434" s="70"/>
      <c r="O434" s="70"/>
      <c r="P434" s="70"/>
    </row>
    <row r="435" spans="1:16" s="15" customFormat="1" ht="18" customHeight="1">
      <c r="A435" s="52" t="s">
        <v>228</v>
      </c>
      <c r="B435" s="2">
        <f aca="true" t="shared" si="257" ref="B435:K435">B62</f>
        <v>470010.1820134225</v>
      </c>
      <c r="C435" s="2">
        <f t="shared" si="257"/>
        <v>527238.5573592595</v>
      </c>
      <c r="D435" s="2">
        <f t="shared" si="257"/>
        <v>615065.8489687336</v>
      </c>
      <c r="E435" s="2">
        <f t="shared" si="257"/>
        <v>722547.5147476944</v>
      </c>
      <c r="F435" s="2">
        <f t="shared" si="257"/>
        <v>912732.3673037501</v>
      </c>
      <c r="G435" s="2">
        <f t="shared" si="257"/>
        <v>1151748.3182900874</v>
      </c>
      <c r="H435" s="2">
        <f t="shared" si="257"/>
        <v>1244894.017371498</v>
      </c>
      <c r="I435" s="2">
        <f t="shared" si="257"/>
        <v>1454665.2979533798</v>
      </c>
      <c r="J435" s="2">
        <f t="shared" si="257"/>
        <v>1624384.2285064084</v>
      </c>
      <c r="K435" s="2">
        <f t="shared" si="257"/>
        <v>1700411.275315108</v>
      </c>
      <c r="L435" s="2">
        <v>1809896.9570822432</v>
      </c>
      <c r="N435" s="70"/>
      <c r="O435" s="70"/>
      <c r="P435" s="70"/>
    </row>
    <row r="436" spans="1:16" s="15" customFormat="1" ht="18" customHeight="1">
      <c r="A436" s="52" t="s">
        <v>229</v>
      </c>
      <c r="B436" s="2">
        <f aca="true" t="shared" si="258" ref="B436:K436">B63</f>
        <v>452108.95921965037</v>
      </c>
      <c r="C436" s="2">
        <f t="shared" si="258"/>
        <v>574659.0354435506</v>
      </c>
      <c r="D436" s="2">
        <f t="shared" si="258"/>
        <v>756074.8048975915</v>
      </c>
      <c r="E436" s="2">
        <f t="shared" si="258"/>
        <v>959279.3166870186</v>
      </c>
      <c r="F436" s="2">
        <f t="shared" si="258"/>
        <v>1178852.5679070624</v>
      </c>
      <c r="G436" s="2">
        <f t="shared" si="258"/>
        <v>1408476.5384172811</v>
      </c>
      <c r="H436" s="2">
        <f t="shared" si="258"/>
        <v>1772783.3833987047</v>
      </c>
      <c r="I436" s="2">
        <f t="shared" si="258"/>
        <v>2070162.5451440515</v>
      </c>
      <c r="J436" s="2">
        <f t="shared" si="258"/>
        <v>2308705.1886796537</v>
      </c>
      <c r="K436" s="2">
        <f t="shared" si="258"/>
        <v>2694444.2297873306</v>
      </c>
      <c r="L436" s="2">
        <v>3254440.002816417</v>
      </c>
      <c r="N436" s="70"/>
      <c r="O436" s="70"/>
      <c r="P436" s="70"/>
    </row>
    <row r="437" spans="1:16" s="15" customFormat="1" ht="18" customHeight="1">
      <c r="A437" s="52" t="s">
        <v>230</v>
      </c>
      <c r="B437" s="2">
        <f aca="true" t="shared" si="259" ref="B437:K437">B64</f>
        <v>1248462.7832529827</v>
      </c>
      <c r="C437" s="2">
        <f t="shared" si="259"/>
        <v>1411753.5749292874</v>
      </c>
      <c r="D437" s="2">
        <f t="shared" si="259"/>
        <v>1601266.2429873152</v>
      </c>
      <c r="E437" s="2">
        <f t="shared" si="259"/>
        <v>1716407.8591818395</v>
      </c>
      <c r="F437" s="2">
        <f t="shared" si="259"/>
        <v>1921328.1150182993</v>
      </c>
      <c r="G437" s="2">
        <f t="shared" si="259"/>
        <v>2036907.7256225103</v>
      </c>
      <c r="H437" s="2">
        <f t="shared" si="259"/>
        <v>2277777.755425807</v>
      </c>
      <c r="I437" s="2">
        <f t="shared" si="259"/>
        <v>2612764.5640137624</v>
      </c>
      <c r="J437" s="2">
        <f t="shared" si="259"/>
        <v>2672147.479213132</v>
      </c>
      <c r="K437" s="2">
        <f t="shared" si="259"/>
        <v>2955417.093368496</v>
      </c>
      <c r="L437" s="2">
        <v>2932489.621984899</v>
      </c>
      <c r="N437" s="70"/>
      <c r="O437" s="70"/>
      <c r="P437" s="70"/>
    </row>
    <row r="438" spans="1:16" s="15" customFormat="1" ht="18" customHeight="1">
      <c r="A438" s="52" t="s">
        <v>231</v>
      </c>
      <c r="B438" s="2">
        <f aca="true" t="shared" si="260" ref="B438:K438">B65</f>
        <v>182777.8776600108</v>
      </c>
      <c r="C438" s="2">
        <f t="shared" si="260"/>
        <v>242468.6588434781</v>
      </c>
      <c r="D438" s="2">
        <f t="shared" si="260"/>
        <v>318676.57403960085</v>
      </c>
      <c r="E438" s="2">
        <f t="shared" si="260"/>
        <v>450187.5075938378</v>
      </c>
      <c r="F438" s="2">
        <f t="shared" si="260"/>
        <v>552629.9968194644</v>
      </c>
      <c r="G438" s="2">
        <f t="shared" si="260"/>
        <v>728206.6061255197</v>
      </c>
      <c r="H438" s="2">
        <f t="shared" si="260"/>
        <v>813502.1920639588</v>
      </c>
      <c r="I438" s="2">
        <f t="shared" si="260"/>
        <v>810125.9435456354</v>
      </c>
      <c r="J438" s="2">
        <f t="shared" si="260"/>
        <v>902694.893125048</v>
      </c>
      <c r="K438" s="2">
        <f t="shared" si="260"/>
        <v>1003125.7070846779</v>
      </c>
      <c r="L438" s="2">
        <v>1103123.5237856312</v>
      </c>
      <c r="N438" s="70"/>
      <c r="O438" s="70"/>
      <c r="P438" s="70"/>
    </row>
    <row r="439" spans="1:16" s="15" customFormat="1" ht="18" customHeight="1">
      <c r="A439" s="52" t="s">
        <v>232</v>
      </c>
      <c r="B439" s="2">
        <f aca="true" t="shared" si="261" ref="B439:K439">B66</f>
        <v>540020.0954548747</v>
      </c>
      <c r="C439" s="2">
        <f t="shared" si="261"/>
        <v>667260.432464891</v>
      </c>
      <c r="D439" s="2">
        <f t="shared" si="261"/>
        <v>793109.7534905461</v>
      </c>
      <c r="E439" s="2">
        <f t="shared" si="261"/>
        <v>850083.2766959617</v>
      </c>
      <c r="F439" s="2">
        <f t="shared" si="261"/>
        <v>895051.2790612077</v>
      </c>
      <c r="G439" s="2">
        <f t="shared" si="261"/>
        <v>978846.077739632</v>
      </c>
      <c r="H439" s="2">
        <f t="shared" si="261"/>
        <v>1098619.724750989</v>
      </c>
      <c r="I439" s="2">
        <f t="shared" si="261"/>
        <v>1427909.3035493006</v>
      </c>
      <c r="J439" s="2">
        <f t="shared" si="261"/>
        <v>1711729.7066425027</v>
      </c>
      <c r="K439" s="2">
        <f t="shared" si="261"/>
        <v>2003202.4193821887</v>
      </c>
      <c r="L439" s="2">
        <v>2160206.584449011</v>
      </c>
      <c r="N439" s="70"/>
      <c r="O439" s="70"/>
      <c r="P439" s="70"/>
    </row>
    <row r="440" spans="1:16" s="15" customFormat="1" ht="18" customHeight="1">
      <c r="A440" s="52" t="s">
        <v>233</v>
      </c>
      <c r="B440" s="2">
        <f aca="true" t="shared" si="262" ref="B440:K440">B67</f>
        <v>1255091.001236552</v>
      </c>
      <c r="C440" s="2">
        <f t="shared" si="262"/>
        <v>1688473.4405709882</v>
      </c>
      <c r="D440" s="2">
        <f t="shared" si="262"/>
        <v>2179163.982229389</v>
      </c>
      <c r="E440" s="2">
        <f t="shared" si="262"/>
        <v>2282704.1577240285</v>
      </c>
      <c r="F440" s="2">
        <f t="shared" si="262"/>
        <v>2511952.8446101877</v>
      </c>
      <c r="G440" s="2">
        <f t="shared" si="262"/>
        <v>2668756.0640000002</v>
      </c>
      <c r="H440" s="2">
        <f t="shared" si="262"/>
        <v>3338191.54</v>
      </c>
      <c r="I440" s="2">
        <f t="shared" si="262"/>
        <v>4017280.304474965</v>
      </c>
      <c r="J440" s="2">
        <f t="shared" si="262"/>
        <v>4936070.655757732</v>
      </c>
      <c r="K440" s="2">
        <f t="shared" si="262"/>
        <v>5227501.73754914</v>
      </c>
      <c r="L440" s="2">
        <v>5852604.932233123</v>
      </c>
      <c r="N440" s="70"/>
      <c r="O440" s="70"/>
      <c r="P440" s="70"/>
    </row>
    <row r="441" spans="1:16" s="15" customFormat="1" ht="18" customHeight="1">
      <c r="A441" s="104" t="s">
        <v>234</v>
      </c>
      <c r="B441" s="2">
        <f aca="true" t="shared" si="263" ref="B441:K441">B68</f>
        <v>508969.471362937</v>
      </c>
      <c r="C441" s="2">
        <f t="shared" si="263"/>
        <v>630457.3358137647</v>
      </c>
      <c r="D441" s="2">
        <f t="shared" si="263"/>
        <v>851207.7696494553</v>
      </c>
      <c r="E441" s="2">
        <f t="shared" si="263"/>
        <v>1007307.5216425105</v>
      </c>
      <c r="F441" s="2">
        <f t="shared" si="263"/>
        <v>1193227.8163896697</v>
      </c>
      <c r="G441" s="2">
        <f t="shared" si="263"/>
        <v>1380169.8125782132</v>
      </c>
      <c r="H441" s="2">
        <f t="shared" si="263"/>
        <v>1463766.7893457487</v>
      </c>
      <c r="I441" s="2">
        <f t="shared" si="263"/>
        <v>1607317.4637132564</v>
      </c>
      <c r="J441" s="2">
        <f t="shared" si="263"/>
        <v>1893664.7124279772</v>
      </c>
      <c r="K441" s="2">
        <f t="shared" si="263"/>
        <v>2172080.380386279</v>
      </c>
      <c r="L441" s="2">
        <v>2309344.5202816925</v>
      </c>
      <c r="N441" s="70"/>
      <c r="O441" s="70"/>
      <c r="P441" s="70"/>
    </row>
    <row r="442" spans="1:16" s="15" customFormat="1" ht="18" customHeight="1">
      <c r="A442" s="104" t="s">
        <v>235</v>
      </c>
      <c r="B442" s="2">
        <f aca="true" t="shared" si="264" ref="B442:K442">B69</f>
        <v>343729.8228385804</v>
      </c>
      <c r="C442" s="2">
        <f t="shared" si="264"/>
        <v>450189.0484584677</v>
      </c>
      <c r="D442" s="2">
        <f t="shared" si="264"/>
        <v>438415.08685885917</v>
      </c>
      <c r="E442" s="2">
        <f t="shared" si="264"/>
        <v>532162.9777636877</v>
      </c>
      <c r="F442" s="2">
        <f t="shared" si="264"/>
        <v>663617.9615418785</v>
      </c>
      <c r="G442" s="2">
        <f t="shared" si="264"/>
        <v>735665.1411977079</v>
      </c>
      <c r="H442" s="2">
        <f t="shared" si="264"/>
        <v>820894.3569798076</v>
      </c>
      <c r="I442" s="2">
        <f t="shared" si="264"/>
        <v>919307.1904263566</v>
      </c>
      <c r="J442" s="2">
        <f t="shared" si="264"/>
        <v>1019986.848506505</v>
      </c>
      <c r="K442" s="2">
        <f t="shared" si="264"/>
        <v>1151977.545166679</v>
      </c>
      <c r="L442" s="2">
        <v>1275702.4277883954</v>
      </c>
      <c r="N442" s="70"/>
      <c r="O442" s="70"/>
      <c r="P442" s="70"/>
    </row>
    <row r="443" spans="1:16" s="15" customFormat="1" ht="18" customHeight="1">
      <c r="A443" s="104" t="s">
        <v>236</v>
      </c>
      <c r="B443" s="2">
        <f aca="true" t="shared" si="265" ref="B443:K443">B70</f>
        <v>57849.93319034289</v>
      </c>
      <c r="C443" s="2">
        <f t="shared" si="265"/>
        <v>72589.6692734539</v>
      </c>
      <c r="D443" s="2">
        <f t="shared" si="265"/>
        <v>91526.58966677687</v>
      </c>
      <c r="E443" s="2">
        <f t="shared" si="265"/>
        <v>105578.63247703883</v>
      </c>
      <c r="F443" s="2">
        <f t="shared" si="265"/>
        <v>114976.90567024489</v>
      </c>
      <c r="G443" s="2">
        <f t="shared" si="265"/>
        <v>125499.36618140078</v>
      </c>
      <c r="H443" s="2">
        <f t="shared" si="265"/>
        <v>144046.3791255575</v>
      </c>
      <c r="I443" s="2">
        <f t="shared" si="265"/>
        <v>169111.99770408453</v>
      </c>
      <c r="J443" s="2">
        <f t="shared" si="265"/>
        <v>188996.47275505075</v>
      </c>
      <c r="K443" s="2">
        <f t="shared" si="265"/>
        <v>221912.33132477183</v>
      </c>
      <c r="L443" s="2">
        <v>241508.10213154287</v>
      </c>
      <c r="N443" s="70"/>
      <c r="O443" s="70"/>
      <c r="P443" s="70"/>
    </row>
    <row r="444" spans="1:16" s="15" customFormat="1" ht="18" customHeight="1">
      <c r="A444" s="104" t="s">
        <v>237</v>
      </c>
      <c r="B444" s="2">
        <f aca="true" t="shared" si="266" ref="B444:K444">B71</f>
        <v>192957.56137272896</v>
      </c>
      <c r="C444" s="2">
        <f t="shared" si="266"/>
        <v>220427.97728526103</v>
      </c>
      <c r="D444" s="2">
        <f t="shared" si="266"/>
        <v>254462.4397688709</v>
      </c>
      <c r="E444" s="2">
        <f t="shared" si="266"/>
        <v>294113.5336860775</v>
      </c>
      <c r="F444" s="2">
        <f t="shared" si="266"/>
        <v>344077.9073893952</v>
      </c>
      <c r="G444" s="2">
        <f t="shared" si="266"/>
        <v>366538.5063111268</v>
      </c>
      <c r="H444" s="2">
        <f t="shared" si="266"/>
        <v>406498.3132860249</v>
      </c>
      <c r="I444" s="2">
        <f t="shared" si="266"/>
        <v>472947.12088271615</v>
      </c>
      <c r="J444" s="2">
        <f t="shared" si="266"/>
        <v>534379.6271436895</v>
      </c>
      <c r="K444" s="2">
        <f t="shared" si="266"/>
        <v>619834.64270338</v>
      </c>
      <c r="L444" s="2">
        <v>690814.0381775573</v>
      </c>
      <c r="N444" s="70"/>
      <c r="O444" s="70"/>
      <c r="P444" s="70"/>
    </row>
    <row r="445" spans="1:16" s="15" customFormat="1" ht="18" customHeight="1">
      <c r="A445" s="104" t="s">
        <v>238</v>
      </c>
      <c r="B445" s="2">
        <f aca="true" t="shared" si="267" ref="B445:K445">B72</f>
        <v>82553.17183339482</v>
      </c>
      <c r="C445" s="2">
        <f t="shared" si="267"/>
        <v>86545.06358963798</v>
      </c>
      <c r="D445" s="2">
        <f t="shared" si="267"/>
        <v>93328.84821976136</v>
      </c>
      <c r="E445" s="2">
        <f t="shared" si="267"/>
        <v>104903.6187156963</v>
      </c>
      <c r="F445" s="2">
        <f t="shared" si="267"/>
        <v>112524.38858266642</v>
      </c>
      <c r="G445" s="2">
        <f t="shared" si="267"/>
        <v>121402.3234007433</v>
      </c>
      <c r="H445" s="2">
        <f t="shared" si="267"/>
        <v>128895.8393534118</v>
      </c>
      <c r="I445" s="2">
        <f t="shared" si="267"/>
        <v>140180.06726037644</v>
      </c>
      <c r="J445" s="2">
        <f t="shared" si="267"/>
        <v>148535.79119976168</v>
      </c>
      <c r="K445" s="2">
        <f t="shared" si="267"/>
        <v>167035.10993408924</v>
      </c>
      <c r="L445" s="2">
        <v>177690.65274428081</v>
      </c>
      <c r="N445" s="70"/>
      <c r="O445" s="70"/>
      <c r="P445" s="70"/>
    </row>
    <row r="446" spans="1:12" s="15" customFormat="1" ht="18" customHeight="1">
      <c r="A446" s="14" t="s">
        <v>124</v>
      </c>
      <c r="B446" s="32">
        <f>SUM(B432:B445)</f>
        <v>8896761.579745201</v>
      </c>
      <c r="C446" s="32">
        <f aca="true" t="shared" si="268" ref="C446:L446">SUM(C432:C445)</f>
        <v>10573930.356769908</v>
      </c>
      <c r="D446" s="32">
        <f t="shared" si="268"/>
        <v>12692495.577093115</v>
      </c>
      <c r="E446" s="32">
        <f t="shared" si="268"/>
        <v>14748265.219437905</v>
      </c>
      <c r="F446" s="32">
        <f t="shared" si="268"/>
        <v>17147364.603183363</v>
      </c>
      <c r="G446" s="32">
        <f t="shared" si="268"/>
        <v>19386862.4626583</v>
      </c>
      <c r="H446" s="32">
        <f t="shared" si="268"/>
        <v>22544170.806368664</v>
      </c>
      <c r="I446" s="32">
        <f t="shared" si="268"/>
        <v>25712640.573352035</v>
      </c>
      <c r="J446" s="32">
        <f t="shared" si="268"/>
        <v>29102168.164409064</v>
      </c>
      <c r="K446" s="32">
        <f t="shared" si="268"/>
        <v>32605808.723288283</v>
      </c>
      <c r="L446" s="32">
        <f t="shared" si="268"/>
        <v>36344095.93800975</v>
      </c>
    </row>
    <row r="447" spans="1:9" ht="18" customHeight="1">
      <c r="A447" s="4"/>
      <c r="B447" s="4"/>
      <c r="C447" s="4"/>
      <c r="D447" s="66"/>
      <c r="E447" s="66"/>
      <c r="F447" s="66"/>
      <c r="G447" s="66"/>
      <c r="H447" s="66"/>
      <c r="I447" s="66"/>
    </row>
    <row r="448" spans="1:11" ht="18" customHeight="1">
      <c r="A448" s="147" t="s">
        <v>252</v>
      </c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</row>
    <row r="449" spans="1:12" ht="18" customHeight="1">
      <c r="A449" s="4"/>
      <c r="B449" s="15"/>
      <c r="C449" s="15"/>
      <c r="D449" s="15"/>
      <c r="E449" s="15"/>
      <c r="F449" s="15"/>
      <c r="G449" s="15"/>
      <c r="L449" s="12" t="s">
        <v>116</v>
      </c>
    </row>
    <row r="450" spans="1:12" ht="18" customHeight="1">
      <c r="A450" s="74" t="s">
        <v>117</v>
      </c>
      <c r="B450" s="75">
        <v>2005</v>
      </c>
      <c r="C450" s="75">
        <v>2006</v>
      </c>
      <c r="D450" s="75">
        <v>2007</v>
      </c>
      <c r="E450" s="75">
        <v>2008</v>
      </c>
      <c r="F450" s="75">
        <v>2009</v>
      </c>
      <c r="G450" s="75">
        <v>2010</v>
      </c>
      <c r="H450" s="75">
        <v>2011</v>
      </c>
      <c r="I450" s="75">
        <v>2012</v>
      </c>
      <c r="J450" s="75">
        <v>2013</v>
      </c>
      <c r="K450" s="75">
        <v>2014</v>
      </c>
      <c r="L450" s="75">
        <v>2015</v>
      </c>
    </row>
    <row r="451" spans="1:16" ht="18" customHeight="1">
      <c r="A451" s="52" t="s">
        <v>225</v>
      </c>
      <c r="B451" s="2">
        <f aca="true" t="shared" si="269" ref="B451:K451">B161</f>
        <v>2140836.827474834</v>
      </c>
      <c r="C451" s="2">
        <f t="shared" si="269"/>
        <v>2343062.360748528</v>
      </c>
      <c r="D451" s="2">
        <f t="shared" si="269"/>
        <v>2645346.716716534</v>
      </c>
      <c r="E451" s="2">
        <f t="shared" si="269"/>
        <v>2817145.544613765</v>
      </c>
      <c r="F451" s="2">
        <f t="shared" si="269"/>
        <v>2893443.9593680045</v>
      </c>
      <c r="G451" s="2">
        <f t="shared" si="269"/>
        <v>3181782.801034059</v>
      </c>
      <c r="H451" s="2">
        <f t="shared" si="269"/>
        <v>3541264.894945613</v>
      </c>
      <c r="I451" s="2">
        <f t="shared" si="269"/>
        <v>3675197.0695306077</v>
      </c>
      <c r="J451" s="2">
        <f t="shared" si="269"/>
        <v>3839851.5216027703</v>
      </c>
      <c r="K451" s="2">
        <f t="shared" si="269"/>
        <v>4223836.673763048</v>
      </c>
      <c r="L451" s="2">
        <v>4552421.918160413</v>
      </c>
      <c r="N451" s="2"/>
      <c r="O451" s="2"/>
      <c r="P451" s="2"/>
    </row>
    <row r="452" spans="1:16" ht="18" customHeight="1">
      <c r="A452" s="52" t="s">
        <v>226</v>
      </c>
      <c r="B452" s="2">
        <f aca="true" t="shared" si="270" ref="B452:K452">B162</f>
        <v>1412912.9592578681</v>
      </c>
      <c r="C452" s="2">
        <f t="shared" si="270"/>
        <v>1541551.1751256331</v>
      </c>
      <c r="D452" s="2">
        <f t="shared" si="270"/>
        <v>1572853.6242617252</v>
      </c>
      <c r="E452" s="2">
        <f t="shared" si="270"/>
        <v>1601241.734113853</v>
      </c>
      <c r="F452" s="2">
        <f t="shared" si="270"/>
        <v>1712475.2788140327</v>
      </c>
      <c r="G452" s="2">
        <f t="shared" si="270"/>
        <v>1896112.4106944602</v>
      </c>
      <c r="H452" s="2">
        <f t="shared" si="270"/>
        <v>1980177.0703900917</v>
      </c>
      <c r="I452" s="2">
        <f t="shared" si="270"/>
        <v>2062518.266084406</v>
      </c>
      <c r="J452" s="2">
        <f t="shared" si="270"/>
        <v>2314221.428862203</v>
      </c>
      <c r="K452" s="2">
        <f t="shared" si="270"/>
        <v>2603499.334699495</v>
      </c>
      <c r="L452" s="2">
        <v>2810378.2523932476</v>
      </c>
      <c r="N452" s="2"/>
      <c r="O452" s="2"/>
      <c r="P452" s="2"/>
    </row>
    <row r="453" spans="1:90" s="4" customFormat="1" ht="18" customHeight="1">
      <c r="A453" s="52" t="s">
        <v>227</v>
      </c>
      <c r="B453" s="2">
        <f aca="true" t="shared" si="271" ref="B453:K453">B163</f>
        <v>445820.7544398727</v>
      </c>
      <c r="C453" s="2">
        <f t="shared" si="271"/>
        <v>461199.12884968286</v>
      </c>
      <c r="D453" s="2">
        <f t="shared" si="271"/>
        <v>481997.29533795465</v>
      </c>
      <c r="E453" s="2">
        <f t="shared" si="271"/>
        <v>497897.2414261326</v>
      </c>
      <c r="F453" s="2">
        <f t="shared" si="271"/>
        <v>502992.1894302692</v>
      </c>
      <c r="G453" s="2">
        <f t="shared" si="271"/>
        <v>521539.97158963094</v>
      </c>
      <c r="H453" s="2">
        <f t="shared" si="271"/>
        <v>543172.7963331244</v>
      </c>
      <c r="I453" s="2">
        <f t="shared" si="271"/>
        <v>579597.881051868</v>
      </c>
      <c r="J453" s="2">
        <f t="shared" si="271"/>
        <v>595724.3459119521</v>
      </c>
      <c r="K453" s="2">
        <f t="shared" si="271"/>
        <v>609111.0401222364</v>
      </c>
      <c r="L453" s="2">
        <v>622966.4600322077</v>
      </c>
      <c r="M453" s="3"/>
      <c r="N453" s="2"/>
      <c r="O453" s="2"/>
      <c r="P453" s="2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</row>
    <row r="454" spans="1:90" s="4" customFormat="1" ht="18" customHeight="1">
      <c r="A454" s="52" t="s">
        <v>228</v>
      </c>
      <c r="B454" s="2">
        <f aca="true" t="shared" si="272" ref="B454:K454">B164</f>
        <v>499923.05749093357</v>
      </c>
      <c r="C454" s="2">
        <f t="shared" si="272"/>
        <v>522574.82210234273</v>
      </c>
      <c r="D454" s="2">
        <f t="shared" si="272"/>
        <v>615065.8489687336</v>
      </c>
      <c r="E454" s="2">
        <f t="shared" si="272"/>
        <v>688106.1382081124</v>
      </c>
      <c r="F454" s="2">
        <f t="shared" si="272"/>
        <v>871411.2731782891</v>
      </c>
      <c r="G454" s="2">
        <f t="shared" si="272"/>
        <v>1084423.3761057518</v>
      </c>
      <c r="H454" s="2">
        <f t="shared" si="272"/>
        <v>1177462.034494375</v>
      </c>
      <c r="I454" s="2">
        <f t="shared" si="272"/>
        <v>1439325.7399417178</v>
      </c>
      <c r="J454" s="2">
        <f t="shared" si="272"/>
        <v>1631262.5448345705</v>
      </c>
      <c r="K454" s="2">
        <f t="shared" si="272"/>
        <v>1762115.7794657636</v>
      </c>
      <c r="L454" s="2">
        <v>1974819.0813481743</v>
      </c>
      <c r="M454" s="3"/>
      <c r="N454" s="2"/>
      <c r="O454" s="2"/>
      <c r="P454" s="2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</row>
    <row r="455" spans="1:16" ht="18" customHeight="1">
      <c r="A455" s="52" t="s">
        <v>229</v>
      </c>
      <c r="B455" s="2">
        <f aca="true" t="shared" si="273" ref="B455:K455">B165</f>
        <v>521422.7991325434</v>
      </c>
      <c r="C455" s="2">
        <f t="shared" si="273"/>
        <v>621070.7469475043</v>
      </c>
      <c r="D455" s="2">
        <f t="shared" si="273"/>
        <v>756074.8048975915</v>
      </c>
      <c r="E455" s="2">
        <f t="shared" si="273"/>
        <v>898007.1449635131</v>
      </c>
      <c r="F455" s="2">
        <f t="shared" si="273"/>
        <v>1062921.3283258</v>
      </c>
      <c r="G455" s="2">
        <f t="shared" si="273"/>
        <v>1197164.3916361993</v>
      </c>
      <c r="H455" s="2">
        <f t="shared" si="273"/>
        <v>1374536.5018792348</v>
      </c>
      <c r="I455" s="2">
        <f t="shared" si="273"/>
        <v>1445139.6327501205</v>
      </c>
      <c r="J455" s="2">
        <f t="shared" si="273"/>
        <v>1534231.4820083363</v>
      </c>
      <c r="K455" s="2">
        <f t="shared" si="273"/>
        <v>1699699.9657169282</v>
      </c>
      <c r="L455" s="2">
        <v>1900296.6851969438</v>
      </c>
      <c r="N455" s="2"/>
      <c r="O455" s="2"/>
      <c r="P455" s="2"/>
    </row>
    <row r="456" spans="1:90" s="4" customFormat="1" ht="18" customHeight="1">
      <c r="A456" s="52" t="s">
        <v>230</v>
      </c>
      <c r="B456" s="2">
        <f aca="true" t="shared" si="274" ref="B456:K456">B166</f>
        <v>1552217.9963076808</v>
      </c>
      <c r="C456" s="2">
        <f t="shared" si="274"/>
        <v>1575882.6551675927</v>
      </c>
      <c r="D456" s="2">
        <f t="shared" si="274"/>
        <v>1601266.2429873152</v>
      </c>
      <c r="E456" s="2">
        <f t="shared" si="274"/>
        <v>1628117.21291431</v>
      </c>
      <c r="F456" s="2">
        <f t="shared" si="274"/>
        <v>1656749.7785073104</v>
      </c>
      <c r="G456" s="2">
        <f t="shared" si="274"/>
        <v>1687263.8732478241</v>
      </c>
      <c r="H456" s="2">
        <f t="shared" si="274"/>
        <v>1719706.0592652264</v>
      </c>
      <c r="I456" s="2">
        <f t="shared" si="274"/>
        <v>1754125.5607258636</v>
      </c>
      <c r="J456" s="2">
        <f t="shared" si="274"/>
        <v>1790574.3394254053</v>
      </c>
      <c r="K456" s="2">
        <f t="shared" si="274"/>
        <v>1829107.1743583975</v>
      </c>
      <c r="L456" s="2">
        <v>1869781.7453902042</v>
      </c>
      <c r="M456" s="3"/>
      <c r="N456" s="2"/>
      <c r="O456" s="2"/>
      <c r="P456" s="2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</row>
    <row r="457" spans="1:16" ht="18" customHeight="1">
      <c r="A457" s="52" t="s">
        <v>231</v>
      </c>
      <c r="B457" s="2">
        <f aca="true" t="shared" si="275" ref="B457:K457">B167</f>
        <v>255206.9248822823</v>
      </c>
      <c r="C457" s="2">
        <f t="shared" si="275"/>
        <v>284160.9370157817</v>
      </c>
      <c r="D457" s="2">
        <f t="shared" si="275"/>
        <v>318676.5740396009</v>
      </c>
      <c r="E457" s="2">
        <f t="shared" si="275"/>
        <v>416091.11136799096</v>
      </c>
      <c r="F457" s="2">
        <f t="shared" si="275"/>
        <v>481736.6385833214</v>
      </c>
      <c r="G457" s="2">
        <f t="shared" si="275"/>
        <v>625809.5684909492</v>
      </c>
      <c r="H457" s="2">
        <f t="shared" si="275"/>
        <v>655946.8705848051</v>
      </c>
      <c r="I457" s="2">
        <f t="shared" si="275"/>
        <v>617853.4755557873</v>
      </c>
      <c r="J457" s="2">
        <f t="shared" si="275"/>
        <v>651358.4139753629</v>
      </c>
      <c r="K457" s="2">
        <f t="shared" si="275"/>
        <v>654929.9157208884</v>
      </c>
      <c r="L457" s="2">
        <v>699555.5775816094</v>
      </c>
      <c r="N457" s="2"/>
      <c r="O457" s="2"/>
      <c r="P457" s="2"/>
    </row>
    <row r="458" spans="1:16" ht="18" customHeight="1">
      <c r="A458" s="52" t="s">
        <v>232</v>
      </c>
      <c r="B458" s="2">
        <f aca="true" t="shared" si="276" ref="B458:K458">B168</f>
        <v>738085.0118853303</v>
      </c>
      <c r="C458" s="2">
        <f t="shared" si="276"/>
        <v>777070.2982370917</v>
      </c>
      <c r="D458" s="2">
        <f t="shared" si="276"/>
        <v>793109.7534905465</v>
      </c>
      <c r="E458" s="2">
        <f t="shared" si="276"/>
        <v>778586.3986794793</v>
      </c>
      <c r="F458" s="2">
        <f t="shared" si="276"/>
        <v>781579.4785238933</v>
      </c>
      <c r="G458" s="2">
        <f t="shared" si="276"/>
        <v>849168.0687246673</v>
      </c>
      <c r="H458" s="2">
        <f t="shared" si="276"/>
        <v>892397.1621287307</v>
      </c>
      <c r="I458" s="2">
        <f t="shared" si="276"/>
        <v>1104371.6855108382</v>
      </c>
      <c r="J458" s="2">
        <f t="shared" si="276"/>
        <v>1239494.9240595205</v>
      </c>
      <c r="K458" s="2">
        <f t="shared" si="276"/>
        <v>1313617.9201920258</v>
      </c>
      <c r="L458" s="2">
        <v>1375561.5048924538</v>
      </c>
      <c r="N458" s="2"/>
      <c r="O458" s="2"/>
      <c r="P458" s="2"/>
    </row>
    <row r="459" spans="1:16" ht="18" customHeight="1">
      <c r="A459" s="52" t="s">
        <v>233</v>
      </c>
      <c r="B459" s="2">
        <f aca="true" t="shared" si="277" ref="B459:K459">B169</f>
        <v>2004798.8714065596</v>
      </c>
      <c r="C459" s="2">
        <f t="shared" si="277"/>
        <v>1998309.4817219859</v>
      </c>
      <c r="D459" s="2">
        <f t="shared" si="277"/>
        <v>2179163.9822293893</v>
      </c>
      <c r="E459" s="2">
        <f t="shared" si="277"/>
        <v>2042643.4309515727</v>
      </c>
      <c r="F459" s="2">
        <f t="shared" si="277"/>
        <v>2027531.6563318006</v>
      </c>
      <c r="G459" s="2">
        <f t="shared" si="277"/>
        <v>1926208.6495918948</v>
      </c>
      <c r="H459" s="2">
        <f t="shared" si="277"/>
        <v>2231564.476769778</v>
      </c>
      <c r="I459" s="2">
        <f t="shared" si="277"/>
        <v>2435459.4710573023</v>
      </c>
      <c r="J459" s="2">
        <f t="shared" si="277"/>
        <v>2625280.476007578</v>
      </c>
      <c r="K459" s="2">
        <f t="shared" si="277"/>
        <v>2728182.545619671</v>
      </c>
      <c r="L459" s="2">
        <v>2854132.076931293</v>
      </c>
      <c r="N459" s="2"/>
      <c r="O459" s="2"/>
      <c r="P459" s="2"/>
    </row>
    <row r="460" spans="1:16" ht="18" customHeight="1">
      <c r="A460" s="104" t="s">
        <v>234</v>
      </c>
      <c r="B460" s="2">
        <f aca="true" t="shared" si="278" ref="B460:K460">B170</f>
        <v>697902.352573652</v>
      </c>
      <c r="C460" s="2">
        <f t="shared" si="278"/>
        <v>751688.8062848385</v>
      </c>
      <c r="D460" s="2">
        <f t="shared" si="278"/>
        <v>851207.7696494553</v>
      </c>
      <c r="E460" s="2">
        <f t="shared" si="278"/>
        <v>932428.9370884525</v>
      </c>
      <c r="F460" s="2">
        <f t="shared" si="278"/>
        <v>1017817.5824787783</v>
      </c>
      <c r="G460" s="2">
        <f t="shared" si="278"/>
        <v>1082540.436454871</v>
      </c>
      <c r="H460" s="2">
        <f t="shared" si="278"/>
        <v>1143384.9484406824</v>
      </c>
      <c r="I460" s="2">
        <f t="shared" si="278"/>
        <v>1228099.2681457116</v>
      </c>
      <c r="J460" s="2">
        <f t="shared" si="278"/>
        <v>1280672.954694374</v>
      </c>
      <c r="K460" s="2">
        <f t="shared" si="278"/>
        <v>1341506.5780885033</v>
      </c>
      <c r="L460" s="2">
        <v>1425991.7676807605</v>
      </c>
      <c r="N460" s="2"/>
      <c r="O460" s="2"/>
      <c r="P460" s="2"/>
    </row>
    <row r="461" spans="1:16" ht="18" customHeight="1">
      <c r="A461" s="104" t="s">
        <v>235</v>
      </c>
      <c r="B461" s="2">
        <f aca="true" t="shared" si="279" ref="B461:K461">B171</f>
        <v>372635.4458620555</v>
      </c>
      <c r="C461" s="2">
        <f t="shared" si="279"/>
        <v>409553.26385886106</v>
      </c>
      <c r="D461" s="2">
        <f t="shared" si="279"/>
        <v>438415.08685885917</v>
      </c>
      <c r="E461" s="2">
        <f t="shared" si="279"/>
        <v>462619.867947847</v>
      </c>
      <c r="F461" s="2">
        <f t="shared" si="279"/>
        <v>497046.8960112381</v>
      </c>
      <c r="G461" s="2">
        <f t="shared" si="279"/>
        <v>513695.8590840214</v>
      </c>
      <c r="H461" s="2">
        <f t="shared" si="279"/>
        <v>541093.0188165954</v>
      </c>
      <c r="I461" s="2">
        <f t="shared" si="279"/>
        <v>602631.5547100008</v>
      </c>
      <c r="J461" s="2">
        <f t="shared" si="279"/>
        <v>655861.2155961305</v>
      </c>
      <c r="K461" s="2">
        <f t="shared" si="279"/>
        <v>709309.802379449</v>
      </c>
      <c r="L461" s="2">
        <v>742628.6424961484</v>
      </c>
      <c r="N461" s="2"/>
      <c r="O461" s="2"/>
      <c r="P461" s="2"/>
    </row>
    <row r="462" spans="1:16" ht="18" customHeight="1">
      <c r="A462" s="104" t="s">
        <v>236</v>
      </c>
      <c r="B462" s="2">
        <f aca="true" t="shared" si="280" ref="B462:K462">B172</f>
        <v>80841.09914832405</v>
      </c>
      <c r="C462" s="2">
        <f t="shared" si="280"/>
        <v>85151.0335722843</v>
      </c>
      <c r="D462" s="2">
        <f t="shared" si="280"/>
        <v>91526.58966677688</v>
      </c>
      <c r="E462" s="2">
        <f t="shared" si="280"/>
        <v>97422.02840518446</v>
      </c>
      <c r="F462" s="2">
        <f t="shared" si="280"/>
        <v>100380.55610695429</v>
      </c>
      <c r="G462" s="2">
        <f t="shared" si="280"/>
        <v>107673.70217989765</v>
      </c>
      <c r="H462" s="2">
        <f t="shared" si="280"/>
        <v>116005.31417111316</v>
      </c>
      <c r="I462" s="2">
        <f t="shared" si="280"/>
        <v>128764.29340132937</v>
      </c>
      <c r="J462" s="2">
        <f t="shared" si="280"/>
        <v>136161.622949894</v>
      </c>
      <c r="K462" s="2">
        <f t="shared" si="280"/>
        <v>143932.5779501919</v>
      </c>
      <c r="L462" s="2">
        <v>152891.29447152233</v>
      </c>
      <c r="N462" s="2"/>
      <c r="O462" s="2"/>
      <c r="P462" s="2"/>
    </row>
    <row r="463" spans="1:16" ht="18" customHeight="1">
      <c r="A463" s="104" t="s">
        <v>237</v>
      </c>
      <c r="B463" s="2">
        <f aca="true" t="shared" si="281" ref="B463:K463">B173</f>
        <v>228008.52612904055</v>
      </c>
      <c r="C463" s="2">
        <f t="shared" si="281"/>
        <v>240788.02891969765</v>
      </c>
      <c r="D463" s="2">
        <f t="shared" si="281"/>
        <v>254462.43976887089</v>
      </c>
      <c r="E463" s="2">
        <f t="shared" si="281"/>
        <v>269097.29797071515</v>
      </c>
      <c r="F463" s="2">
        <f t="shared" si="281"/>
        <v>284962.8471965645</v>
      </c>
      <c r="G463" s="2">
        <f t="shared" si="281"/>
        <v>302194.32039443887</v>
      </c>
      <c r="H463" s="2">
        <f t="shared" si="281"/>
        <v>320943.75577238656</v>
      </c>
      <c r="I463" s="2">
        <f t="shared" si="281"/>
        <v>341382.1824834195</v>
      </c>
      <c r="J463" s="2">
        <f t="shared" si="281"/>
        <v>363702.0950765003</v>
      </c>
      <c r="K463" s="2">
        <f t="shared" si="281"/>
        <v>388120.25506874395</v>
      </c>
      <c r="L463" s="2">
        <v>414880.8630977882</v>
      </c>
      <c r="N463" s="2"/>
      <c r="O463" s="2"/>
      <c r="P463" s="2"/>
    </row>
    <row r="464" spans="1:16" ht="18" customHeight="1">
      <c r="A464" s="104" t="s">
        <v>238</v>
      </c>
      <c r="B464" s="2">
        <f aca="true" t="shared" si="282" ref="B464:K464">B174</f>
        <v>88509.73229970789</v>
      </c>
      <c r="C464" s="2">
        <f t="shared" si="282"/>
        <v>90919.29025973463</v>
      </c>
      <c r="D464" s="2">
        <f t="shared" si="282"/>
        <v>93328.84821976136</v>
      </c>
      <c r="E464" s="2">
        <f t="shared" si="282"/>
        <v>95802.26468051046</v>
      </c>
      <c r="F464" s="2">
        <f t="shared" si="282"/>
        <v>98341.23203045406</v>
      </c>
      <c r="G464" s="2">
        <f t="shared" si="282"/>
        <v>100947.48751002151</v>
      </c>
      <c r="H464" s="2">
        <f t="shared" si="282"/>
        <v>103622.81440027324</v>
      </c>
      <c r="I464" s="2">
        <f t="shared" si="282"/>
        <v>106369.04324307723</v>
      </c>
      <c r="J464" s="2">
        <f t="shared" si="282"/>
        <v>109188.0530936226</v>
      </c>
      <c r="K464" s="2">
        <f t="shared" si="282"/>
        <v>112081.77280612761</v>
      </c>
      <c r="L464" s="2">
        <v>115052.1823536218</v>
      </c>
      <c r="N464" s="2"/>
      <c r="O464" s="2"/>
      <c r="P464" s="2"/>
    </row>
    <row r="465" spans="1:14" ht="18" customHeight="1">
      <c r="A465" s="40" t="s">
        <v>124</v>
      </c>
      <c r="B465" s="76">
        <f>SUM(B451:B464)</f>
        <v>11039122.358290683</v>
      </c>
      <c r="C465" s="76">
        <f aca="true" t="shared" si="283" ref="C465:L465">SUM(C451:C464)</f>
        <v>11702982.028811557</v>
      </c>
      <c r="D465" s="76">
        <f t="shared" si="283"/>
        <v>12692495.577093113</v>
      </c>
      <c r="E465" s="76">
        <f t="shared" si="283"/>
        <v>13225206.35333144</v>
      </c>
      <c r="F465" s="76">
        <f t="shared" si="283"/>
        <v>13989390.694886709</v>
      </c>
      <c r="G465" s="76">
        <f t="shared" si="283"/>
        <v>15076524.916738687</v>
      </c>
      <c r="H465" s="76">
        <f t="shared" si="283"/>
        <v>16341277.71839203</v>
      </c>
      <c r="I465" s="76">
        <f t="shared" si="283"/>
        <v>17520835.124192055</v>
      </c>
      <c r="J465" s="76">
        <f t="shared" si="283"/>
        <v>18767585.418098226</v>
      </c>
      <c r="K465" s="76">
        <f t="shared" si="283"/>
        <v>20119051.335951466</v>
      </c>
      <c r="L465" s="76">
        <f t="shared" si="283"/>
        <v>21511358.052026387</v>
      </c>
      <c r="N465" s="2"/>
    </row>
    <row r="466" spans="1:90" ht="18" customHeight="1">
      <c r="A466" s="14"/>
      <c r="B466" s="14"/>
      <c r="C466" s="14"/>
      <c r="D466" s="14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</row>
    <row r="467" spans="1:12" s="15" customFormat="1" ht="18" customHeight="1">
      <c r="A467" s="149" t="s">
        <v>125</v>
      </c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81"/>
    </row>
    <row r="468" spans="1:36" s="15" customFormat="1" ht="18" customHeight="1">
      <c r="A468" s="123"/>
      <c r="B468" s="123"/>
      <c r="C468" s="123"/>
      <c r="D468" s="123"/>
      <c r="F468" s="124"/>
      <c r="G468" s="14"/>
      <c r="L468" s="12" t="s">
        <v>116</v>
      </c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</row>
    <row r="469" spans="1:12" s="15" customFormat="1" ht="18" customHeight="1">
      <c r="A469" s="38" t="s">
        <v>126</v>
      </c>
      <c r="B469" s="39">
        <v>2005</v>
      </c>
      <c r="C469" s="39">
        <v>2006</v>
      </c>
      <c r="D469" s="39">
        <v>2007</v>
      </c>
      <c r="E469" s="39">
        <v>2008</v>
      </c>
      <c r="F469" s="39">
        <v>2009</v>
      </c>
      <c r="G469" s="39">
        <v>2010</v>
      </c>
      <c r="H469" s="39">
        <v>2011</v>
      </c>
      <c r="I469" s="39">
        <v>2012</v>
      </c>
      <c r="J469" s="39">
        <v>2013</v>
      </c>
      <c r="K469" s="39">
        <v>2014</v>
      </c>
      <c r="L469" s="39">
        <v>2015</v>
      </c>
    </row>
    <row r="470" spans="1:12" s="15" customFormat="1" ht="18" customHeight="1">
      <c r="A470" s="14" t="s">
        <v>130</v>
      </c>
      <c r="B470" s="76">
        <f>SUM(B471:B476)</f>
        <v>4681578.707421339</v>
      </c>
      <c r="C470" s="76">
        <f aca="true" t="shared" si="284" ref="C470:L470">SUM(C471:C476)</f>
        <v>6461393.114482003</v>
      </c>
      <c r="D470" s="76">
        <f t="shared" si="284"/>
        <v>8427686.714173755</v>
      </c>
      <c r="E470" s="76">
        <f t="shared" si="284"/>
        <v>11030529.171338186</v>
      </c>
      <c r="F470" s="76">
        <f t="shared" si="284"/>
        <v>10883739.571344491</v>
      </c>
      <c r="G470" s="76">
        <f t="shared" si="284"/>
        <v>12572205.189984746</v>
      </c>
      <c r="H470" s="76">
        <f t="shared" si="284"/>
        <v>17324766.727342986</v>
      </c>
      <c r="I470" s="76">
        <f t="shared" si="284"/>
        <v>18786138.434352223</v>
      </c>
      <c r="J470" s="76">
        <f t="shared" si="284"/>
        <v>21625330.824852053</v>
      </c>
      <c r="K470" s="76">
        <f t="shared" si="284"/>
        <v>25968850.616736066</v>
      </c>
      <c r="L470" s="76">
        <f t="shared" si="284"/>
        <v>31345028.754159413</v>
      </c>
    </row>
    <row r="471" spans="1:15" s="15" customFormat="1" ht="18" customHeight="1">
      <c r="A471" s="15" t="s">
        <v>174</v>
      </c>
      <c r="B471" s="63">
        <v>2476078.4970562547</v>
      </c>
      <c r="C471" s="63">
        <v>3429361.2760651335</v>
      </c>
      <c r="D471" s="63">
        <v>4412818.334693691</v>
      </c>
      <c r="E471" s="63">
        <v>5994648.534495622</v>
      </c>
      <c r="F471" s="63">
        <v>5459584.65252079</v>
      </c>
      <c r="G471" s="63">
        <v>6398105.228796457</v>
      </c>
      <c r="H471" s="63">
        <v>9020029.928414257</v>
      </c>
      <c r="I471" s="63">
        <v>9749136.534667784</v>
      </c>
      <c r="J471" s="63">
        <v>13003642.743887784</v>
      </c>
      <c r="K471" s="63">
        <v>16427077.258634979</v>
      </c>
      <c r="L471" s="63">
        <v>21462589.38993861</v>
      </c>
      <c r="N471" s="70"/>
      <c r="O471" s="70"/>
    </row>
    <row r="472" spans="1:15" s="15" customFormat="1" ht="18" customHeight="1">
      <c r="A472" s="15" t="s">
        <v>175</v>
      </c>
      <c r="B472" s="63">
        <v>46719.47305209283</v>
      </c>
      <c r="C472" s="63">
        <v>73724.68755445213</v>
      </c>
      <c r="D472" s="63">
        <v>839147.2368494135</v>
      </c>
      <c r="E472" s="63">
        <v>614938.4018408672</v>
      </c>
      <c r="F472" s="63">
        <v>321559.67630229937</v>
      </c>
      <c r="G472" s="63">
        <v>540326.3943640662</v>
      </c>
      <c r="H472" s="63">
        <v>714739.3443149923</v>
      </c>
      <c r="I472" s="63">
        <v>973038.6330568767</v>
      </c>
      <c r="J472" s="63">
        <v>756503.1392757307</v>
      </c>
      <c r="K472" s="63">
        <v>864770.8861663035</v>
      </c>
      <c r="L472" s="63">
        <v>810637.0127210171</v>
      </c>
      <c r="N472" s="70"/>
      <c r="O472" s="70"/>
    </row>
    <row r="473" spans="1:15" s="15" customFormat="1" ht="18" customHeight="1">
      <c r="A473" s="15" t="s">
        <v>176</v>
      </c>
      <c r="B473" s="63">
        <v>1025091.8262323029</v>
      </c>
      <c r="C473" s="63">
        <v>1464609.9639675333</v>
      </c>
      <c r="D473" s="63">
        <v>1320318.119557659</v>
      </c>
      <c r="E473" s="63">
        <v>2138306.6225507865</v>
      </c>
      <c r="F473" s="63">
        <v>2501175.332958908</v>
      </c>
      <c r="G473" s="63">
        <v>2693112.20425267</v>
      </c>
      <c r="H473" s="63">
        <v>4062855.394303647</v>
      </c>
      <c r="I473" s="63">
        <v>3925903.4637375954</v>
      </c>
      <c r="J473" s="63">
        <v>3226518.471862508</v>
      </c>
      <c r="K473" s="63">
        <v>3664482.562194979</v>
      </c>
      <c r="L473" s="63">
        <v>3666335.389643115</v>
      </c>
      <c r="N473" s="70"/>
      <c r="O473" s="70"/>
    </row>
    <row r="474" spans="1:15" s="15" customFormat="1" ht="18" customHeight="1">
      <c r="A474" s="15" t="s">
        <v>177</v>
      </c>
      <c r="B474" s="63">
        <v>894702.1587320133</v>
      </c>
      <c r="C474" s="63">
        <v>1203647.99768312</v>
      </c>
      <c r="D474" s="63">
        <v>1465476.1466134856</v>
      </c>
      <c r="E474" s="63">
        <v>1774694.7885541208</v>
      </c>
      <c r="F474" s="63">
        <v>1988127.119601621</v>
      </c>
      <c r="G474" s="63">
        <v>2223366.202140365</v>
      </c>
      <c r="H474" s="63">
        <v>2649630.516016225</v>
      </c>
      <c r="I474" s="63">
        <v>3202977.4614045983</v>
      </c>
      <c r="J474" s="63">
        <v>3607045.415512437</v>
      </c>
      <c r="K474" s="63">
        <v>3868853.643976496</v>
      </c>
      <c r="L474" s="63">
        <v>4098614.4503385024</v>
      </c>
      <c r="N474" s="70"/>
      <c r="O474" s="70"/>
    </row>
    <row r="475" spans="1:15" s="15" customFormat="1" ht="18" customHeight="1">
      <c r="A475" s="15" t="s">
        <v>178</v>
      </c>
      <c r="B475" s="63">
        <v>95206.0235538502</v>
      </c>
      <c r="C475" s="63">
        <v>100746.230981808</v>
      </c>
      <c r="D475" s="63">
        <v>126172.98183218866</v>
      </c>
      <c r="E475" s="63">
        <v>123472.63073957409</v>
      </c>
      <c r="F475" s="63">
        <v>113057.19515731522</v>
      </c>
      <c r="G475" s="63">
        <v>30805.85327418601</v>
      </c>
      <c r="H475" s="63">
        <v>105572.62684345208</v>
      </c>
      <c r="I475" s="63">
        <v>177508.85819887047</v>
      </c>
      <c r="J475" s="63">
        <v>197045.08582693196</v>
      </c>
      <c r="K475" s="63">
        <v>207371.6937110649</v>
      </c>
      <c r="L475" s="63">
        <v>253297.52471680756</v>
      </c>
      <c r="N475" s="70"/>
      <c r="O475" s="70"/>
    </row>
    <row r="476" spans="1:15" s="15" customFormat="1" ht="18" customHeight="1">
      <c r="A476" s="15" t="s">
        <v>179</v>
      </c>
      <c r="B476" s="63">
        <v>143780.7287948255</v>
      </c>
      <c r="C476" s="63">
        <v>189302.95822995587</v>
      </c>
      <c r="D476" s="63">
        <v>263753.89462731645</v>
      </c>
      <c r="E476" s="63">
        <v>384468.193157214</v>
      </c>
      <c r="F476" s="63">
        <v>500235.59480355756</v>
      </c>
      <c r="G476" s="63">
        <v>686489.3071570033</v>
      </c>
      <c r="H476" s="63">
        <v>771938.9174504112</v>
      </c>
      <c r="I476" s="63">
        <v>757573.4832864961</v>
      </c>
      <c r="J476" s="63">
        <v>834575.9684866613</v>
      </c>
      <c r="K476" s="63">
        <v>936294.5720522457</v>
      </c>
      <c r="L476" s="63">
        <v>1053554.9868013607</v>
      </c>
      <c r="N476" s="70"/>
      <c r="O476" s="70"/>
    </row>
    <row r="477" spans="1:15" s="15" customFormat="1" ht="18" customHeight="1">
      <c r="A477" s="15" t="s">
        <v>127</v>
      </c>
      <c r="B477" s="63">
        <v>-703584.5309739034</v>
      </c>
      <c r="C477" s="63">
        <v>-394585.80751658435</v>
      </c>
      <c r="D477" s="63">
        <v>366228.2363574226</v>
      </c>
      <c r="E477" s="63">
        <v>-520795.7495643539</v>
      </c>
      <c r="F477" s="63">
        <v>-1404814.2481661953</v>
      </c>
      <c r="G477" s="63">
        <v>-606713.7552755445</v>
      </c>
      <c r="H477" s="63">
        <v>213707.75784871954</v>
      </c>
      <c r="I477" s="63">
        <v>-1275621.7289715619</v>
      </c>
      <c r="J477" s="63">
        <v>-109265.70917659585</v>
      </c>
      <c r="K477" s="63">
        <v>-1949130.7428492324</v>
      </c>
      <c r="L477" s="63">
        <v>-6016460.555598953</v>
      </c>
      <c r="N477" s="70"/>
      <c r="O477" s="70"/>
    </row>
    <row r="478" spans="1:15" s="15" customFormat="1" ht="18" customHeight="1">
      <c r="A478" s="14" t="s">
        <v>128</v>
      </c>
      <c r="B478" s="76">
        <f>B470+B477</f>
        <v>3977994.1764474357</v>
      </c>
      <c r="C478" s="76">
        <f aca="true" t="shared" si="285" ref="C478:L478">C470+C477</f>
        <v>6066807.306965419</v>
      </c>
      <c r="D478" s="76">
        <f t="shared" si="285"/>
        <v>8793914.950531177</v>
      </c>
      <c r="E478" s="76">
        <f t="shared" si="285"/>
        <v>10509733.421773832</v>
      </c>
      <c r="F478" s="76">
        <f t="shared" si="285"/>
        <v>9478925.323178295</v>
      </c>
      <c r="G478" s="76">
        <f t="shared" si="285"/>
        <v>11965491.434709202</v>
      </c>
      <c r="H478" s="76">
        <f t="shared" si="285"/>
        <v>17538474.485191707</v>
      </c>
      <c r="I478" s="76">
        <f t="shared" si="285"/>
        <v>17510516.70538066</v>
      </c>
      <c r="J478" s="76">
        <f t="shared" si="285"/>
        <v>21516065.115675457</v>
      </c>
      <c r="K478" s="76">
        <f t="shared" si="285"/>
        <v>24019719.873886835</v>
      </c>
      <c r="L478" s="76">
        <f t="shared" si="285"/>
        <v>25328568.19856046</v>
      </c>
      <c r="N478" s="70"/>
      <c r="O478" s="70"/>
    </row>
    <row r="479" spans="1:12" s="15" customFormat="1" ht="18" customHeight="1">
      <c r="A479" s="149"/>
      <c r="B479" s="149"/>
      <c r="C479" s="149"/>
      <c r="D479" s="149"/>
      <c r="E479" s="149"/>
      <c r="F479" s="149"/>
      <c r="G479" s="149"/>
      <c r="K479" s="26"/>
      <c r="L479" s="78"/>
    </row>
    <row r="480" spans="1:12" s="15" customFormat="1" ht="18" customHeight="1">
      <c r="A480" s="149" t="s">
        <v>129</v>
      </c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26"/>
    </row>
    <row r="481" spans="1:12" s="15" customFormat="1" ht="18" customHeight="1">
      <c r="A481" s="123"/>
      <c r="B481" s="123"/>
      <c r="C481" s="123"/>
      <c r="D481" s="123"/>
      <c r="E481" s="123"/>
      <c r="G481" s="124"/>
      <c r="L481" s="12" t="s">
        <v>116</v>
      </c>
    </row>
    <row r="482" spans="1:12" s="15" customFormat="1" ht="18" customHeight="1">
      <c r="A482" s="38" t="s">
        <v>126</v>
      </c>
      <c r="B482" s="39">
        <v>2005</v>
      </c>
      <c r="C482" s="39">
        <v>2006</v>
      </c>
      <c r="D482" s="39">
        <v>2007</v>
      </c>
      <c r="E482" s="39">
        <v>2008</v>
      </c>
      <c r="F482" s="39">
        <v>2009</v>
      </c>
      <c r="G482" s="39">
        <v>2010</v>
      </c>
      <c r="H482" s="39">
        <v>2011</v>
      </c>
      <c r="I482" s="39">
        <v>2012</v>
      </c>
      <c r="J482" s="39">
        <v>2013</v>
      </c>
      <c r="K482" s="39">
        <v>2014</v>
      </c>
      <c r="L482" s="39">
        <v>2015</v>
      </c>
    </row>
    <row r="483" spans="1:12" s="15" customFormat="1" ht="18" customHeight="1">
      <c r="A483" s="14" t="s">
        <v>130</v>
      </c>
      <c r="B483" s="76">
        <f>SUM(B484:B487)</f>
        <v>4807453.5482862145</v>
      </c>
      <c r="C483" s="76">
        <f aca="true" t="shared" si="286" ref="C483:L483">SUM(C484:C487)</f>
        <v>6461393.114482003</v>
      </c>
      <c r="D483" s="76">
        <f t="shared" si="286"/>
        <v>8427686.714173755</v>
      </c>
      <c r="E483" s="76">
        <f t="shared" si="286"/>
        <v>11030529.171338186</v>
      </c>
      <c r="F483" s="76">
        <f t="shared" si="286"/>
        <v>10883739.571344491</v>
      </c>
      <c r="G483" s="76">
        <f t="shared" si="286"/>
        <v>12572205.189984746</v>
      </c>
      <c r="H483" s="76">
        <f t="shared" si="286"/>
        <v>17324766.72734298</v>
      </c>
      <c r="I483" s="76">
        <f t="shared" si="286"/>
        <v>18786138.434352223</v>
      </c>
      <c r="J483" s="76">
        <f t="shared" si="286"/>
        <v>21625330.82485205</v>
      </c>
      <c r="K483" s="76">
        <f t="shared" si="286"/>
        <v>25968850.61673607</v>
      </c>
      <c r="L483" s="76">
        <f t="shared" si="286"/>
        <v>31345028.75415942</v>
      </c>
    </row>
    <row r="484" spans="1:15" s="15" customFormat="1" ht="18" customHeight="1">
      <c r="A484" s="42" t="s">
        <v>131</v>
      </c>
      <c r="B484" s="63">
        <v>1116912.7302032372</v>
      </c>
      <c r="C484" s="63">
        <v>1518427.3819032707</v>
      </c>
      <c r="D484" s="63">
        <v>1975449.765802328</v>
      </c>
      <c r="E484" s="63">
        <v>2614235.4136071503</v>
      </c>
      <c r="F484" s="63">
        <v>2590330.017979989</v>
      </c>
      <c r="G484" s="63">
        <v>3017329.2455963395</v>
      </c>
      <c r="H484" s="63">
        <v>4175268.7812896585</v>
      </c>
      <c r="I484" s="63">
        <v>4184585.7245068233</v>
      </c>
      <c r="J484" s="63">
        <v>4274455.284563218</v>
      </c>
      <c r="K484" s="63">
        <v>5226945.0660249805</v>
      </c>
      <c r="L484" s="63">
        <v>6307048.70642893</v>
      </c>
      <c r="N484" s="70"/>
      <c r="O484" s="70"/>
    </row>
    <row r="485" spans="1:15" s="15" customFormat="1" ht="18" customHeight="1">
      <c r="A485" s="42" t="s">
        <v>132</v>
      </c>
      <c r="B485" s="63">
        <v>139613.84516788047</v>
      </c>
      <c r="C485" s="63">
        <v>161534.8278620501</v>
      </c>
      <c r="D485" s="63">
        <v>218277.08589710025</v>
      </c>
      <c r="E485" s="63">
        <v>286793.75845479284</v>
      </c>
      <c r="F485" s="63">
        <v>290595.8465548979</v>
      </c>
      <c r="G485" s="63">
        <v>326877.33493960346</v>
      </c>
      <c r="H485" s="63">
        <v>415794.4014562316</v>
      </c>
      <c r="I485" s="63">
        <v>307565.8592392713</v>
      </c>
      <c r="J485" s="63">
        <v>282221.62804487604</v>
      </c>
      <c r="K485" s="63">
        <v>310014.00117256644</v>
      </c>
      <c r="L485" s="63">
        <v>391194.37326516</v>
      </c>
      <c r="N485" s="70"/>
      <c r="O485" s="70"/>
    </row>
    <row r="486" spans="1:15" s="15" customFormat="1" ht="18" customHeight="1">
      <c r="A486" s="42" t="s">
        <v>133</v>
      </c>
      <c r="B486" s="63">
        <v>139613.84516788047</v>
      </c>
      <c r="C486" s="63">
        <v>180919.0072054961</v>
      </c>
      <c r="D486" s="63">
        <v>241874.60869678674</v>
      </c>
      <c r="E486" s="63">
        <v>318782.2930516736</v>
      </c>
      <c r="F486" s="63">
        <v>314540.0736118558</v>
      </c>
      <c r="G486" s="63">
        <v>339449.5401295882</v>
      </c>
      <c r="H486" s="63">
        <v>462571.27162005764</v>
      </c>
      <c r="I486" s="63">
        <v>320857.12508446473</v>
      </c>
      <c r="J486" s="63">
        <v>296084.17387302476</v>
      </c>
      <c r="K486" s="63">
        <v>327082.68129099894</v>
      </c>
      <c r="L486" s="63">
        <v>379796.681661628</v>
      </c>
      <c r="N486" s="70"/>
      <c r="O486" s="70"/>
    </row>
    <row r="487" spans="1:15" s="15" customFormat="1" ht="18" customHeight="1">
      <c r="A487" s="42" t="s">
        <v>134</v>
      </c>
      <c r="B487" s="63">
        <v>3411313.1277472163</v>
      </c>
      <c r="C487" s="63">
        <v>4600511.897511186</v>
      </c>
      <c r="D487" s="63">
        <v>5992085.253777539</v>
      </c>
      <c r="E487" s="63">
        <v>7810717.70622457</v>
      </c>
      <c r="F487" s="63">
        <v>7688273.633197749</v>
      </c>
      <c r="G487" s="63">
        <v>8888549.069319217</v>
      </c>
      <c r="H487" s="63">
        <v>12271132.272977034</v>
      </c>
      <c r="I487" s="63">
        <v>13973129.725521665</v>
      </c>
      <c r="J487" s="63">
        <v>16772569.73837093</v>
      </c>
      <c r="K487" s="63">
        <v>20104808.868247524</v>
      </c>
      <c r="L487" s="63">
        <v>24266988.992803704</v>
      </c>
      <c r="N487" s="70"/>
      <c r="O487" s="70"/>
    </row>
    <row r="488" spans="1:15" s="15" customFormat="1" ht="18" customHeight="1">
      <c r="A488" s="14" t="s">
        <v>127</v>
      </c>
      <c r="B488" s="63">
        <f aca="true" t="shared" si="287" ref="B488:J488">B258</f>
        <v>-703584.5309739034</v>
      </c>
      <c r="C488" s="63">
        <f t="shared" si="287"/>
        <v>-394585.80751658435</v>
      </c>
      <c r="D488" s="63">
        <f t="shared" si="287"/>
        <v>366228.44186229864</v>
      </c>
      <c r="E488" s="63">
        <f t="shared" si="287"/>
        <v>-520795.7495643539</v>
      </c>
      <c r="F488" s="63">
        <f t="shared" si="287"/>
        <v>-1404814.2481661953</v>
      </c>
      <c r="G488" s="63">
        <f t="shared" si="287"/>
        <v>-606713.7552755445</v>
      </c>
      <c r="H488" s="63">
        <f t="shared" si="287"/>
        <v>213707.75784871954</v>
      </c>
      <c r="I488" s="63">
        <f t="shared" si="287"/>
        <v>-1275621.7289715619</v>
      </c>
      <c r="J488" s="63">
        <f t="shared" si="287"/>
        <v>-109265.70917659585</v>
      </c>
      <c r="K488" s="63">
        <v>-1949130.7428492324</v>
      </c>
      <c r="L488" s="63">
        <v>-6016460.555598953</v>
      </c>
      <c r="N488" s="70"/>
      <c r="O488" s="70"/>
    </row>
    <row r="489" spans="1:15" s="15" customFormat="1" ht="18" customHeight="1">
      <c r="A489" s="14" t="s">
        <v>128</v>
      </c>
      <c r="B489" s="76">
        <f>B483+B488</f>
        <v>4103869.017312311</v>
      </c>
      <c r="C489" s="76">
        <f aca="true" t="shared" si="288" ref="C489:L489">C483+C488</f>
        <v>6066807.306965419</v>
      </c>
      <c r="D489" s="76">
        <f t="shared" si="288"/>
        <v>8793915.156036053</v>
      </c>
      <c r="E489" s="76">
        <f t="shared" si="288"/>
        <v>10509733.421773832</v>
      </c>
      <c r="F489" s="76">
        <f t="shared" si="288"/>
        <v>9478925.323178295</v>
      </c>
      <c r="G489" s="76">
        <f t="shared" si="288"/>
        <v>11965491.434709202</v>
      </c>
      <c r="H489" s="76">
        <f t="shared" si="288"/>
        <v>17538474.485191703</v>
      </c>
      <c r="I489" s="76">
        <f t="shared" si="288"/>
        <v>17510516.70538066</v>
      </c>
      <c r="J489" s="76">
        <f t="shared" si="288"/>
        <v>21516065.115675453</v>
      </c>
      <c r="K489" s="76">
        <f t="shared" si="288"/>
        <v>24019719.87388684</v>
      </c>
      <c r="L489" s="76">
        <f t="shared" si="288"/>
        <v>25328568.19856047</v>
      </c>
      <c r="N489" s="70"/>
      <c r="O489" s="70"/>
    </row>
    <row r="490" spans="1:12" s="15" customFormat="1" ht="18" customHeight="1">
      <c r="A490" s="101"/>
      <c r="B490" s="101"/>
      <c r="C490" s="101"/>
      <c r="D490" s="101"/>
      <c r="E490" s="101"/>
      <c r="F490" s="101"/>
      <c r="G490" s="101"/>
      <c r="L490" s="81"/>
    </row>
    <row r="491" spans="1:12" s="15" customFormat="1" ht="18" customHeight="1">
      <c r="A491" s="149" t="s">
        <v>253</v>
      </c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81"/>
    </row>
    <row r="492" spans="1:12" s="15" customFormat="1" ht="18" customHeight="1">
      <c r="A492" s="123"/>
      <c r="B492" s="123"/>
      <c r="C492" s="123"/>
      <c r="D492" s="123"/>
      <c r="E492" s="124"/>
      <c r="L492" s="12" t="s">
        <v>116</v>
      </c>
    </row>
    <row r="493" spans="1:12" s="15" customFormat="1" ht="18" customHeight="1">
      <c r="A493" s="38" t="s">
        <v>126</v>
      </c>
      <c r="B493" s="39">
        <v>2005</v>
      </c>
      <c r="C493" s="39">
        <v>2006</v>
      </c>
      <c r="D493" s="39">
        <v>2007</v>
      </c>
      <c r="E493" s="39">
        <v>2008</v>
      </c>
      <c r="F493" s="39">
        <v>2009</v>
      </c>
      <c r="G493" s="39">
        <v>2010</v>
      </c>
      <c r="H493" s="39">
        <v>2011</v>
      </c>
      <c r="I493" s="39">
        <v>2012</v>
      </c>
      <c r="J493" s="39">
        <v>2013</v>
      </c>
      <c r="K493" s="39">
        <v>2014</v>
      </c>
      <c r="L493" s="39">
        <v>2015</v>
      </c>
    </row>
    <row r="494" spans="1:12" s="15" customFormat="1" ht="18" customHeight="1">
      <c r="A494" s="14" t="s">
        <v>130</v>
      </c>
      <c r="B494" s="76">
        <f>SUM(B495:B500)</f>
        <v>6164123.819193689</v>
      </c>
      <c r="C494" s="76">
        <f aca="true" t="shared" si="289" ref="C494:L494">SUM(C495:C500)</f>
        <v>7215169.7166122645</v>
      </c>
      <c r="D494" s="76">
        <f t="shared" si="289"/>
        <v>8427686.714173755</v>
      </c>
      <c r="E494" s="76">
        <f t="shared" si="289"/>
        <v>9485694.635538924</v>
      </c>
      <c r="F494" s="76">
        <f t="shared" si="289"/>
        <v>9410248.012231326</v>
      </c>
      <c r="G494" s="76">
        <f t="shared" si="289"/>
        <v>10491669.58749575</v>
      </c>
      <c r="H494" s="76">
        <f t="shared" si="289"/>
        <v>12770844.183352139</v>
      </c>
      <c r="I494" s="76">
        <f t="shared" si="289"/>
        <v>12898260.147629188</v>
      </c>
      <c r="J494" s="76">
        <f t="shared" si="289"/>
        <v>13472087.595074086</v>
      </c>
      <c r="K494" s="76">
        <f t="shared" si="289"/>
        <v>15198576.59862564</v>
      </c>
      <c r="L494" s="76">
        <f t="shared" si="289"/>
        <v>16944126.92879869</v>
      </c>
    </row>
    <row r="495" spans="1:16" s="15" customFormat="1" ht="18" customHeight="1">
      <c r="A495" s="15" t="s">
        <v>174</v>
      </c>
      <c r="B495" s="63">
        <v>3124136.1591576226</v>
      </c>
      <c r="C495" s="63">
        <v>3834729.2588672554</v>
      </c>
      <c r="D495" s="63">
        <v>4412818.334693691</v>
      </c>
      <c r="E495" s="63">
        <v>4894891.520171931</v>
      </c>
      <c r="F495" s="63">
        <v>4674152.772869412</v>
      </c>
      <c r="G495" s="63">
        <v>5214691.272885814</v>
      </c>
      <c r="H495" s="63">
        <v>6551560.06148869</v>
      </c>
      <c r="I495" s="63">
        <v>6768270.493080845</v>
      </c>
      <c r="J495" s="63">
        <v>7844183.759391475</v>
      </c>
      <c r="K495" s="63">
        <v>9034959.453082267</v>
      </c>
      <c r="L495" s="63">
        <v>10657277.874486906</v>
      </c>
      <c r="N495" s="70"/>
      <c r="O495" s="70"/>
      <c r="P495" s="70"/>
    </row>
    <row r="496" spans="1:91" s="15" customFormat="1" ht="18" customHeight="1">
      <c r="A496" s="15" t="s">
        <v>175</v>
      </c>
      <c r="B496" s="63">
        <v>53606.18776508251</v>
      </c>
      <c r="C496" s="63">
        <v>76307.57545450598</v>
      </c>
      <c r="D496" s="63">
        <v>839147.2368494135</v>
      </c>
      <c r="E496" s="63">
        <v>627860.2130063097</v>
      </c>
      <c r="F496" s="63">
        <v>303351.18061972753</v>
      </c>
      <c r="G496" s="63">
        <v>498395.36470119044</v>
      </c>
      <c r="H496" s="63">
        <v>623352.5219568717</v>
      </c>
      <c r="I496" s="63">
        <v>802462.0023785888</v>
      </c>
      <c r="J496" s="63">
        <v>620453.8021478591</v>
      </c>
      <c r="K496" s="63">
        <v>711457.9022632238</v>
      </c>
      <c r="L496" s="63">
        <v>665955.8522055415</v>
      </c>
      <c r="N496" s="70"/>
      <c r="O496" s="70"/>
      <c r="P496" s="7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</row>
    <row r="497" spans="1:16" s="15" customFormat="1" ht="18" customHeight="1">
      <c r="A497" s="15" t="s">
        <v>176</v>
      </c>
      <c r="B497" s="63">
        <v>1193650.1968845357</v>
      </c>
      <c r="C497" s="63">
        <v>1426430.4944904698</v>
      </c>
      <c r="D497" s="63">
        <v>1320318.119557659</v>
      </c>
      <c r="E497" s="63">
        <v>1898040.141200914</v>
      </c>
      <c r="F497" s="63">
        <v>2222708.6669533215</v>
      </c>
      <c r="G497" s="63">
        <v>2275096.0250167064</v>
      </c>
      <c r="H497" s="63">
        <v>2983424.869095868</v>
      </c>
      <c r="I497" s="63">
        <v>2640466.212378608</v>
      </c>
      <c r="J497" s="63">
        <v>2109731.349817405</v>
      </c>
      <c r="K497" s="63">
        <v>2426690.9120514276</v>
      </c>
      <c r="L497" s="63">
        <v>2396600.165380376</v>
      </c>
      <c r="N497" s="70"/>
      <c r="O497" s="70"/>
      <c r="P497" s="70"/>
    </row>
    <row r="498" spans="1:16" s="15" customFormat="1" ht="18" customHeight="1">
      <c r="A498" s="15" t="s">
        <v>177</v>
      </c>
      <c r="B498" s="63">
        <v>1252462.1061716205</v>
      </c>
      <c r="C498" s="63">
        <v>1298923.6671636654</v>
      </c>
      <c r="D498" s="63">
        <v>1465476.1466134856</v>
      </c>
      <c r="E498" s="63">
        <v>1603603.897697395</v>
      </c>
      <c r="F498" s="63">
        <v>1687027.2663184255</v>
      </c>
      <c r="G498" s="63">
        <v>1821529.568135508</v>
      </c>
      <c r="H498" s="63">
        <v>1916870.6016247657</v>
      </c>
      <c r="I498" s="63">
        <v>2007047.722372021</v>
      </c>
      <c r="J498" s="63">
        <v>2188043.6223485707</v>
      </c>
      <c r="K498" s="63">
        <v>2306932.940956256</v>
      </c>
      <c r="L498" s="63">
        <v>2449917.515341513</v>
      </c>
      <c r="N498" s="70"/>
      <c r="O498" s="70"/>
      <c r="P498" s="70"/>
    </row>
    <row r="499" spans="1:16" s="15" customFormat="1" ht="18" customHeight="1">
      <c r="A499" s="15" t="s">
        <v>178</v>
      </c>
      <c r="B499" s="63">
        <v>114057.49256607259</v>
      </c>
      <c r="C499" s="63">
        <v>111875.96448355036</v>
      </c>
      <c r="D499" s="63">
        <v>126172.98183218866</v>
      </c>
      <c r="E499" s="63">
        <v>105968.15812950516</v>
      </c>
      <c r="F499" s="63">
        <v>87016.2628746785</v>
      </c>
      <c r="G499" s="63">
        <v>91923.57770222626</v>
      </c>
      <c r="H499" s="63">
        <v>73261.80730806853</v>
      </c>
      <c r="I499" s="63">
        <v>102345.01914664687</v>
      </c>
      <c r="J499" s="63">
        <v>107907.41344375013</v>
      </c>
      <c r="K499" s="63">
        <v>107907.41344375013</v>
      </c>
      <c r="L499" s="63">
        <v>107907.41344375013</v>
      </c>
      <c r="N499" s="70"/>
      <c r="O499" s="70"/>
      <c r="P499" s="70"/>
    </row>
    <row r="500" spans="1:55" s="15" customFormat="1" ht="18" customHeight="1">
      <c r="A500" s="15" t="s">
        <v>179</v>
      </c>
      <c r="B500" s="63">
        <v>426211.67664875573</v>
      </c>
      <c r="C500" s="63">
        <v>466902.75615281746</v>
      </c>
      <c r="D500" s="63">
        <v>263753.89462731645</v>
      </c>
      <c r="E500" s="63">
        <v>355330.70533286827</v>
      </c>
      <c r="F500" s="63">
        <v>435991.8625957605</v>
      </c>
      <c r="G500" s="63">
        <v>590033.7790543052</v>
      </c>
      <c r="H500" s="63">
        <v>622374.3218778742</v>
      </c>
      <c r="I500" s="63">
        <v>577668.6982724773</v>
      </c>
      <c r="J500" s="63">
        <v>601767.6479250272</v>
      </c>
      <c r="K500" s="63">
        <v>610627.9768287147</v>
      </c>
      <c r="L500" s="63">
        <v>666468.1079406032</v>
      </c>
      <c r="N500" s="70"/>
      <c r="O500" s="70"/>
      <c r="P500" s="7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</row>
    <row r="501" spans="1:55" s="15" customFormat="1" ht="18" customHeight="1">
      <c r="A501" s="15" t="s">
        <v>127</v>
      </c>
      <c r="B501" s="63">
        <v>-812108.2953678253</v>
      </c>
      <c r="C501" s="63">
        <v>-244691.8186632336</v>
      </c>
      <c r="D501" s="63">
        <v>366228.2363574226</v>
      </c>
      <c r="E501" s="63">
        <v>-388106.13713769655</v>
      </c>
      <c r="F501" s="63">
        <v>-1204780.662460022</v>
      </c>
      <c r="G501" s="63">
        <v>-432731.1774682912</v>
      </c>
      <c r="H501" s="63">
        <v>279891.31731277175</v>
      </c>
      <c r="I501" s="63">
        <v>-621443.2282343432</v>
      </c>
      <c r="J501" s="63">
        <v>-36417.92574140668</v>
      </c>
      <c r="K501" s="63">
        <v>-1057799.4932269722</v>
      </c>
      <c r="L501" s="63">
        <v>-2947262.3182851453</v>
      </c>
      <c r="N501" s="70"/>
      <c r="O501" s="70"/>
      <c r="P501" s="7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</row>
    <row r="502" spans="1:16" s="15" customFormat="1" ht="18" customHeight="1">
      <c r="A502" s="14" t="s">
        <v>128</v>
      </c>
      <c r="B502" s="76">
        <f>B494+B501</f>
        <v>5352015.523825863</v>
      </c>
      <c r="C502" s="76">
        <f aca="true" t="shared" si="290" ref="C502:L502">C494+C501</f>
        <v>6970477.897949031</v>
      </c>
      <c r="D502" s="76">
        <f t="shared" si="290"/>
        <v>8793914.950531177</v>
      </c>
      <c r="E502" s="76">
        <f t="shared" si="290"/>
        <v>9097588.498401228</v>
      </c>
      <c r="F502" s="76">
        <f t="shared" si="290"/>
        <v>8205467.349771304</v>
      </c>
      <c r="G502" s="76">
        <f t="shared" si="290"/>
        <v>10058938.41002746</v>
      </c>
      <c r="H502" s="76">
        <f t="shared" si="290"/>
        <v>13050735.50066491</v>
      </c>
      <c r="I502" s="76">
        <f t="shared" si="290"/>
        <v>12276816.919394845</v>
      </c>
      <c r="J502" s="76">
        <f t="shared" si="290"/>
        <v>13435669.66933268</v>
      </c>
      <c r="K502" s="76">
        <f t="shared" si="290"/>
        <v>14140777.105398668</v>
      </c>
      <c r="L502" s="76">
        <f t="shared" si="290"/>
        <v>13996864.610513546</v>
      </c>
      <c r="N502" s="70"/>
      <c r="O502" s="70"/>
      <c r="P502" s="70"/>
    </row>
    <row r="503" spans="1:16" ht="18" customHeight="1">
      <c r="A503" s="4"/>
      <c r="B503" s="79"/>
      <c r="C503" s="79"/>
      <c r="D503" s="4"/>
      <c r="E503" s="4"/>
      <c r="F503" s="4"/>
      <c r="G503" s="10"/>
      <c r="H503" s="10"/>
      <c r="I503" s="10"/>
      <c r="N503" s="70"/>
      <c r="O503" s="70"/>
      <c r="P503" s="70"/>
    </row>
    <row r="504" spans="1:55" ht="18" customHeight="1">
      <c r="A504" s="146" t="s">
        <v>135</v>
      </c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N504" s="70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</row>
    <row r="505" spans="1:54" ht="18" customHeight="1">
      <c r="A505" s="4"/>
      <c r="B505" s="73"/>
      <c r="C505" s="73"/>
      <c r="D505" s="68"/>
      <c r="E505" s="68"/>
      <c r="F505" s="68"/>
      <c r="I505" s="82"/>
      <c r="L505" s="12" t="s">
        <v>116</v>
      </c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</row>
    <row r="506" spans="1:12" ht="18" customHeight="1">
      <c r="A506" s="74" t="s">
        <v>2</v>
      </c>
      <c r="B506" s="74">
        <v>2005</v>
      </c>
      <c r="C506" s="74">
        <v>2006</v>
      </c>
      <c r="D506" s="74">
        <v>2007</v>
      </c>
      <c r="E506" s="74">
        <v>2008</v>
      </c>
      <c r="F506" s="74">
        <v>2009</v>
      </c>
      <c r="G506" s="74">
        <v>2010</v>
      </c>
      <c r="H506" s="74">
        <v>2011</v>
      </c>
      <c r="I506" s="74">
        <v>2012</v>
      </c>
      <c r="J506" s="74">
        <v>2013</v>
      </c>
      <c r="K506" s="74">
        <v>2014</v>
      </c>
      <c r="L506" s="74">
        <v>2015</v>
      </c>
    </row>
    <row r="507" spans="1:13" ht="18" customHeight="1">
      <c r="A507" s="15" t="s">
        <v>255</v>
      </c>
      <c r="B507" s="63">
        <v>106153.31449683057</v>
      </c>
      <c r="C507" s="63">
        <v>127412.71753056518</v>
      </c>
      <c r="D507" s="63">
        <v>146098.0913661034</v>
      </c>
      <c r="E507" s="63">
        <v>170882.7437161584</v>
      </c>
      <c r="F507" s="63">
        <v>150077.53084607335</v>
      </c>
      <c r="G507" s="63">
        <v>220998.6339423302</v>
      </c>
      <c r="H507" s="63">
        <v>329170.5678195167</v>
      </c>
      <c r="I507" s="63">
        <v>357925.65024579444</v>
      </c>
      <c r="J507" s="63">
        <v>430551.0365267786</v>
      </c>
      <c r="K507" s="63">
        <v>518359.57517948543</v>
      </c>
      <c r="L507" s="34">
        <v>622274.300782406</v>
      </c>
      <c r="M507" s="9"/>
    </row>
    <row r="508" spans="1:14" ht="18" customHeight="1">
      <c r="A508" s="15" t="s">
        <v>136</v>
      </c>
      <c r="B508" s="63">
        <v>465292.48325991177</v>
      </c>
      <c r="C508" s="63">
        <v>608486.5679346555</v>
      </c>
      <c r="D508" s="63">
        <v>742671.9836709197</v>
      </c>
      <c r="E508" s="63">
        <v>862568.3138291556</v>
      </c>
      <c r="F508" s="63">
        <v>736699.4321808805</v>
      </c>
      <c r="G508" s="63">
        <v>1084523.592367242</v>
      </c>
      <c r="H508" s="63">
        <v>1472605.1718241537</v>
      </c>
      <c r="I508" s="63">
        <v>1574865.649696845</v>
      </c>
      <c r="J508" s="63">
        <v>1786654.5262532427</v>
      </c>
      <c r="K508" s="63">
        <v>2177110.215753839</v>
      </c>
      <c r="L508" s="34">
        <v>2729352.0632860963</v>
      </c>
      <c r="M508" s="9"/>
      <c r="N508" s="11"/>
    </row>
    <row r="509" spans="1:26" ht="18" customHeight="1">
      <c r="A509" s="15" t="s">
        <v>137</v>
      </c>
      <c r="B509" s="63">
        <v>738016.9231478556</v>
      </c>
      <c r="C509" s="63">
        <v>967648.8008420287</v>
      </c>
      <c r="D509" s="63">
        <v>1226913.7325479004</v>
      </c>
      <c r="E509" s="63">
        <v>1522490.1266031489</v>
      </c>
      <c r="F509" s="63">
        <v>1447529.6280217054</v>
      </c>
      <c r="G509" s="63">
        <v>1855275.470229702</v>
      </c>
      <c r="H509" s="63">
        <v>2546740.708919418</v>
      </c>
      <c r="I509" s="63">
        <v>2744257.233579166</v>
      </c>
      <c r="J509" s="63">
        <v>3142613.5102075483</v>
      </c>
      <c r="K509" s="63">
        <v>3732188.941292295</v>
      </c>
      <c r="L509" s="34">
        <v>4509174.9656333225</v>
      </c>
      <c r="M509" s="9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8" customHeight="1">
      <c r="A510" s="15" t="s">
        <v>138</v>
      </c>
      <c r="B510" s="63">
        <v>479124.8417365107</v>
      </c>
      <c r="C510" s="63">
        <v>634176.924687971</v>
      </c>
      <c r="D510" s="63">
        <v>805492.1995997904</v>
      </c>
      <c r="E510" s="63">
        <v>1051643.620099567</v>
      </c>
      <c r="F510" s="63">
        <v>1025285.7733110778</v>
      </c>
      <c r="G510" s="63">
        <v>1169291.7297604159</v>
      </c>
      <c r="H510" s="63">
        <v>1628528.0723702402</v>
      </c>
      <c r="I510" s="63">
        <v>1759510.4271093635</v>
      </c>
      <c r="J510" s="63">
        <v>2033378.8347454786</v>
      </c>
      <c r="K510" s="63">
        <v>2462207.9821025557</v>
      </c>
      <c r="L510" s="34">
        <v>2999802.92871643</v>
      </c>
      <c r="M510" s="9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51" ht="18" customHeight="1">
      <c r="A511" s="15" t="s">
        <v>121</v>
      </c>
      <c r="B511" s="63">
        <v>1764849.511185336</v>
      </c>
      <c r="C511" s="63">
        <v>2521509.093667844</v>
      </c>
      <c r="D511" s="63">
        <v>3477893.4509340916</v>
      </c>
      <c r="E511" s="63">
        <v>4721506.790249007</v>
      </c>
      <c r="F511" s="63">
        <v>4907511.187521093</v>
      </c>
      <c r="G511" s="63">
        <v>5311494.818911552</v>
      </c>
      <c r="H511" s="63">
        <v>7328376.325666082</v>
      </c>
      <c r="I511" s="63">
        <v>8021569.665627131</v>
      </c>
      <c r="J511" s="63">
        <v>9277737.410959445</v>
      </c>
      <c r="K511" s="63">
        <v>11092894.908840988</v>
      </c>
      <c r="L511" s="34">
        <v>13402270.0367435</v>
      </c>
      <c r="M511" s="9"/>
      <c r="AX511" s="6"/>
      <c r="AY511" s="6"/>
    </row>
    <row r="512" spans="1:13" ht="18" customHeight="1">
      <c r="A512" s="15" t="s">
        <v>254</v>
      </c>
      <c r="B512" s="63">
        <v>35334.52835532233</v>
      </c>
      <c r="C512" s="63">
        <v>47162.66895719685</v>
      </c>
      <c r="D512" s="63">
        <v>60319.09092380525</v>
      </c>
      <c r="E512" s="63">
        <v>73737.43895900602</v>
      </c>
      <c r="F512" s="63">
        <v>70701.06901545085</v>
      </c>
      <c r="G512" s="63">
        <v>69270.76840648793</v>
      </c>
      <c r="H512" s="63">
        <v>86623.83363671493</v>
      </c>
      <c r="I512" s="63">
        <v>93678.43059992335</v>
      </c>
      <c r="J512" s="63">
        <v>102257.5909003969</v>
      </c>
      <c r="K512" s="63">
        <v>129589.89379487136</v>
      </c>
      <c r="L512" s="34">
        <v>146568.575195601</v>
      </c>
      <c r="M512" s="9"/>
    </row>
    <row r="513" spans="1:13" ht="18" customHeight="1">
      <c r="A513" s="15" t="s">
        <v>139</v>
      </c>
      <c r="B513" s="63">
        <v>982464.513335131</v>
      </c>
      <c r="C513" s="63">
        <v>1269781.4683757103</v>
      </c>
      <c r="D513" s="63">
        <v>1636597.6379660545</v>
      </c>
      <c r="E513" s="63">
        <v>2237211.782130008</v>
      </c>
      <c r="F513" s="63">
        <v>2199165.419799961</v>
      </c>
      <c r="G513" s="63">
        <v>2482489.8320596204</v>
      </c>
      <c r="H513" s="63">
        <v>3395654.278559225</v>
      </c>
      <c r="I513" s="63">
        <v>3660765.4015264213</v>
      </c>
      <c r="J513" s="63">
        <v>4185003.9403042044</v>
      </c>
      <c r="K513" s="63">
        <v>5054005.857999983</v>
      </c>
      <c r="L513" s="34">
        <v>6006174.43262846</v>
      </c>
      <c r="M513" s="9"/>
    </row>
    <row r="514" spans="1:51" ht="18" customHeight="1">
      <c r="A514" s="15" t="s">
        <v>140</v>
      </c>
      <c r="B514" s="63">
        <v>65454.84074013578</v>
      </c>
      <c r="C514" s="63">
        <v>77820.30263698044</v>
      </c>
      <c r="D514" s="63">
        <v>87945.8205161541</v>
      </c>
      <c r="E514" s="63">
        <v>102139.19243385651</v>
      </c>
      <c r="F514" s="63">
        <v>88880.63417221226</v>
      </c>
      <c r="G514" s="63">
        <v>88308.38744277868</v>
      </c>
      <c r="H514" s="63">
        <v>138598.13381874387</v>
      </c>
      <c r="I514" s="63">
        <v>148060.39519239377</v>
      </c>
      <c r="J514" s="63">
        <v>182110.42516405144</v>
      </c>
      <c r="K514" s="63">
        <v>207343.83007179422</v>
      </c>
      <c r="L514" s="34">
        <v>240509.720312962</v>
      </c>
      <c r="M514" s="9"/>
      <c r="AX514" s="4"/>
      <c r="AY514" s="4"/>
    </row>
    <row r="515" spans="1:13" ht="18" customHeight="1">
      <c r="A515" s="15" t="s">
        <v>141</v>
      </c>
      <c r="B515" s="63">
        <v>170762.59202918108</v>
      </c>
      <c r="C515" s="63">
        <v>207394.56984905107</v>
      </c>
      <c r="D515" s="63">
        <v>243754.70664893382</v>
      </c>
      <c r="E515" s="63">
        <v>288349.16331827984</v>
      </c>
      <c r="F515" s="63">
        <v>257888.89647603806</v>
      </c>
      <c r="G515" s="63">
        <v>290551.9568646187</v>
      </c>
      <c r="H515" s="63">
        <v>398469.6347288886</v>
      </c>
      <c r="I515" s="63">
        <v>425505.5807751864</v>
      </c>
      <c r="J515" s="63">
        <v>485023.54979090433</v>
      </c>
      <c r="K515" s="63">
        <v>570195.532697434</v>
      </c>
      <c r="L515" s="34">
        <v>688901.7308606466</v>
      </c>
      <c r="M515" s="9"/>
    </row>
    <row r="516" spans="1:26" ht="18" customHeight="1">
      <c r="A516" s="14" t="s">
        <v>142</v>
      </c>
      <c r="B516" s="76">
        <f aca="true" t="shared" si="291" ref="B516:K516">SUM(B507:B515)</f>
        <v>4807453.5482862145</v>
      </c>
      <c r="C516" s="76">
        <f t="shared" si="291"/>
        <v>6461393.114482002</v>
      </c>
      <c r="D516" s="76">
        <f t="shared" si="291"/>
        <v>8427686.714173753</v>
      </c>
      <c r="E516" s="76">
        <f t="shared" si="291"/>
        <v>11030529.171338188</v>
      </c>
      <c r="F516" s="76">
        <f t="shared" si="291"/>
        <v>10883739.571344491</v>
      </c>
      <c r="G516" s="76">
        <f t="shared" si="291"/>
        <v>12572205.18998475</v>
      </c>
      <c r="H516" s="76">
        <f t="shared" si="291"/>
        <v>17324766.727342986</v>
      </c>
      <c r="I516" s="76">
        <f t="shared" si="291"/>
        <v>18786138.434352223</v>
      </c>
      <c r="J516" s="76">
        <f t="shared" si="291"/>
        <v>21625330.82485205</v>
      </c>
      <c r="K516" s="76">
        <f t="shared" si="291"/>
        <v>25943896.73773325</v>
      </c>
      <c r="L516" s="76">
        <f>SUM(L507:L515)</f>
        <v>31345028.75415942</v>
      </c>
      <c r="M516" s="138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58" ht="18" customHeight="1">
      <c r="A517" s="14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11"/>
      <c r="BE517" s="4"/>
      <c r="BF517" s="4"/>
    </row>
    <row r="518" spans="1:13" ht="18" customHeight="1">
      <c r="A518" s="14" t="s">
        <v>143</v>
      </c>
      <c r="B518" s="15"/>
      <c r="C518" s="15"/>
      <c r="D518" s="15"/>
      <c r="E518" s="15"/>
      <c r="F518" s="15"/>
      <c r="G518" s="15"/>
      <c r="H518" s="15"/>
      <c r="I518" s="15"/>
      <c r="J518" s="63"/>
      <c r="K518" s="83"/>
      <c r="L518" s="84"/>
      <c r="M518" s="11"/>
    </row>
    <row r="519" spans="1:12" ht="18" customHeight="1">
      <c r="A519" s="14" t="s">
        <v>144</v>
      </c>
      <c r="B519" s="15"/>
      <c r="C519" s="15"/>
      <c r="D519" s="15"/>
      <c r="E519" s="15"/>
      <c r="F519" s="15"/>
      <c r="G519" s="15"/>
      <c r="H519" s="15"/>
      <c r="I519" s="63"/>
      <c r="J519" s="63"/>
      <c r="K519" s="63"/>
      <c r="L519" s="29"/>
    </row>
    <row r="520" spans="2:12" ht="18" customHeight="1">
      <c r="B520" s="68"/>
      <c r="C520" s="68"/>
      <c r="D520" s="68"/>
      <c r="E520" s="68"/>
      <c r="F520" s="68"/>
      <c r="G520" s="68"/>
      <c r="I520" s="32"/>
      <c r="J520" s="35"/>
      <c r="K520" s="63"/>
      <c r="L520" s="8"/>
    </row>
    <row r="521" spans="1:12" ht="18" customHeight="1">
      <c r="A521" s="147" t="s">
        <v>145</v>
      </c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8"/>
    </row>
    <row r="522" spans="1:12" ht="18" customHeight="1">
      <c r="A522" s="100"/>
      <c r="B522" s="85"/>
      <c r="C522" s="85"/>
      <c r="D522" s="85"/>
      <c r="F522" s="5"/>
      <c r="L522" s="5" t="s">
        <v>116</v>
      </c>
    </row>
    <row r="523" spans="1:12" ht="18" customHeight="1">
      <c r="A523" s="74" t="s">
        <v>146</v>
      </c>
      <c r="B523" s="74">
        <v>2005</v>
      </c>
      <c r="C523" s="75">
        <v>2006</v>
      </c>
      <c r="D523" s="74">
        <v>2007</v>
      </c>
      <c r="E523" s="75">
        <v>2008</v>
      </c>
      <c r="F523" s="74">
        <v>2009</v>
      </c>
      <c r="G523" s="75">
        <v>2010</v>
      </c>
      <c r="H523" s="74">
        <v>2011</v>
      </c>
      <c r="I523" s="75">
        <v>2012</v>
      </c>
      <c r="J523" s="74">
        <v>2013</v>
      </c>
      <c r="K523" s="75">
        <v>2014</v>
      </c>
      <c r="L523" s="74">
        <v>2015</v>
      </c>
    </row>
    <row r="524" spans="1:14" ht="18" customHeight="1">
      <c r="A524" s="15" t="s">
        <v>147</v>
      </c>
      <c r="B524" s="63">
        <v>574593.3567897998</v>
      </c>
      <c r="C524" s="63">
        <v>710635.3919946664</v>
      </c>
      <c r="D524" s="63">
        <v>807031.5547937679</v>
      </c>
      <c r="E524" s="63">
        <v>999783.3398368089</v>
      </c>
      <c r="F524" s="63">
        <v>1141329.3154335313</v>
      </c>
      <c r="G524" s="63">
        <v>1390888.647354292</v>
      </c>
      <c r="H524" s="63">
        <v>1629710.3764271708</v>
      </c>
      <c r="I524" s="63">
        <v>1904068.1469907823</v>
      </c>
      <c r="J524" s="63">
        <v>2151646.8851658897</v>
      </c>
      <c r="K524" s="63">
        <v>2423439.8492303784</v>
      </c>
      <c r="L524" s="27">
        <v>2635573.8590527796</v>
      </c>
      <c r="M524" s="82"/>
      <c r="N524" s="137"/>
    </row>
    <row r="525" spans="1:14" ht="18" customHeight="1">
      <c r="A525" s="15" t="s">
        <v>148</v>
      </c>
      <c r="B525" s="63">
        <v>866506.6205248588</v>
      </c>
      <c r="C525" s="63">
        <v>1055079.0607524542</v>
      </c>
      <c r="D525" s="63">
        <v>1209310.2996751158</v>
      </c>
      <c r="E525" s="63">
        <v>1515015.4755985881</v>
      </c>
      <c r="F525" s="63">
        <v>1762138.4849164565</v>
      </c>
      <c r="G525" s="63">
        <v>2136513.911299059</v>
      </c>
      <c r="H525" s="63">
        <v>2497811.735211909</v>
      </c>
      <c r="I525" s="63">
        <v>2929003.4842205816</v>
      </c>
      <c r="J525" s="63">
        <v>3366417.9131070105</v>
      </c>
      <c r="K525" s="63">
        <v>3786624.7644224665</v>
      </c>
      <c r="L525" s="27">
        <v>4271447.288809678</v>
      </c>
      <c r="M525" s="82"/>
      <c r="N525" s="137"/>
    </row>
    <row r="526" spans="1:14" ht="18" customHeight="1">
      <c r="A526" s="15" t="s">
        <v>149</v>
      </c>
      <c r="B526" s="63">
        <v>935818.2469393054</v>
      </c>
      <c r="C526" s="63">
        <v>1120849.9292932681</v>
      </c>
      <c r="D526" s="63">
        <v>1260746.8870191225</v>
      </c>
      <c r="E526" s="63">
        <v>1566491.8447157126</v>
      </c>
      <c r="F526" s="63">
        <v>1737659.08216488</v>
      </c>
      <c r="G526" s="63">
        <v>1952843.6103501474</v>
      </c>
      <c r="H526" s="63">
        <v>2426865.9200148904</v>
      </c>
      <c r="I526" s="63">
        <v>2788911.7047391054</v>
      </c>
      <c r="J526" s="63">
        <v>3217876.449677803</v>
      </c>
      <c r="K526" s="63">
        <v>3619216.090626947</v>
      </c>
      <c r="L526" s="27">
        <v>4126036.317275732</v>
      </c>
      <c r="M526" s="82"/>
      <c r="N526" s="137"/>
    </row>
    <row r="527" spans="1:14" ht="18" customHeight="1">
      <c r="A527" s="15" t="s">
        <v>150</v>
      </c>
      <c r="B527" s="63">
        <v>1103802.5111842698</v>
      </c>
      <c r="C527" s="63">
        <v>1296229.8473976054</v>
      </c>
      <c r="D527" s="63">
        <v>1494190.0772301778</v>
      </c>
      <c r="E527" s="63">
        <v>1606756.1895677445</v>
      </c>
      <c r="F527" s="63">
        <v>1782323.026478136</v>
      </c>
      <c r="G527" s="63">
        <v>2037700.7418492502</v>
      </c>
      <c r="H527" s="63">
        <v>2505041.799235344</v>
      </c>
      <c r="I527" s="63">
        <v>2884020.313685346</v>
      </c>
      <c r="J527" s="63">
        <v>3312524.0307103614</v>
      </c>
      <c r="K527" s="63">
        <v>3714878.1899386724</v>
      </c>
      <c r="L527" s="27">
        <v>4235094.545926192</v>
      </c>
      <c r="M527" s="82"/>
      <c r="N527" s="137"/>
    </row>
    <row r="528" spans="1:14" ht="18" customHeight="1">
      <c r="A528" s="15" t="s">
        <v>151</v>
      </c>
      <c r="B528" s="63">
        <v>1033376.6720289056</v>
      </c>
      <c r="C528" s="63">
        <v>1255403.0455538365</v>
      </c>
      <c r="D528" s="63">
        <v>1447952.550760584</v>
      </c>
      <c r="E528" s="63">
        <v>1659719.6148772582</v>
      </c>
      <c r="F528" s="63">
        <v>1841073.6528041477</v>
      </c>
      <c r="G528" s="63">
        <v>2136942.7380175483</v>
      </c>
      <c r="H528" s="63">
        <v>2602233.4830209003</v>
      </c>
      <c r="I528" s="63">
        <v>3001143.514151166</v>
      </c>
      <c r="J528" s="63">
        <v>3433705.294516595</v>
      </c>
      <c r="K528" s="63">
        <v>3866343.1805155706</v>
      </c>
      <c r="L528" s="27">
        <v>4453211.003227111</v>
      </c>
      <c r="M528" s="82"/>
      <c r="N528" s="137"/>
    </row>
    <row r="529" spans="1:14" ht="18" customHeight="1">
      <c r="A529" s="15" t="s">
        <v>152</v>
      </c>
      <c r="B529" s="63">
        <v>371510.7365568481</v>
      </c>
      <c r="C529" s="63">
        <v>453385.7493586753</v>
      </c>
      <c r="D529" s="63">
        <v>506083.74691154854</v>
      </c>
      <c r="E529" s="63">
        <v>614183.3940357412</v>
      </c>
      <c r="F529" s="63">
        <v>681293.9092924164</v>
      </c>
      <c r="G529" s="63">
        <v>825705.6506664314</v>
      </c>
      <c r="H529" s="63">
        <v>978879.6487209476</v>
      </c>
      <c r="I529" s="63">
        <v>1135341.2927297992</v>
      </c>
      <c r="J529" s="63">
        <v>1285512.5472474452</v>
      </c>
      <c r="K529" s="63">
        <v>1442903.3312851926</v>
      </c>
      <c r="L529" s="27">
        <v>1644961.6154777699</v>
      </c>
      <c r="M529" s="82"/>
      <c r="N529" s="137"/>
    </row>
    <row r="530" spans="1:14" ht="18" customHeight="1">
      <c r="A530" s="15" t="s">
        <v>153</v>
      </c>
      <c r="B530" s="63">
        <v>2869861.1286946433</v>
      </c>
      <c r="C530" s="63">
        <v>3610448.983664075</v>
      </c>
      <c r="D530" s="63">
        <v>4174003.606383232</v>
      </c>
      <c r="E530" s="63">
        <v>5235447.652839477</v>
      </c>
      <c r="F530" s="63">
        <v>6484117.461686903</v>
      </c>
      <c r="G530" s="63">
        <v>7368792.877745734</v>
      </c>
      <c r="H530" s="63">
        <v>8807745.406579375</v>
      </c>
      <c r="I530" s="63">
        <v>10402309.209707964</v>
      </c>
      <c r="J530" s="63">
        <v>12259973.5396076</v>
      </c>
      <c r="K530" s="63">
        <v>13711567.568013983</v>
      </c>
      <c r="L530" s="27">
        <v>15631679.439899249</v>
      </c>
      <c r="M530" s="82"/>
      <c r="N530" s="137"/>
    </row>
    <row r="531" spans="1:14" ht="18" customHeight="1">
      <c r="A531" s="15" t="s">
        <v>154</v>
      </c>
      <c r="B531" s="63">
        <v>376840.8893985348</v>
      </c>
      <c r="C531" s="63">
        <v>459679.0165876692</v>
      </c>
      <c r="D531" s="63">
        <v>518741.655694453</v>
      </c>
      <c r="E531" s="63">
        <v>626864.9625459133</v>
      </c>
      <c r="F531" s="63">
        <v>695361.1658645666</v>
      </c>
      <c r="G531" s="63">
        <v>843879.6755465601</v>
      </c>
      <c r="H531" s="63">
        <v>999604.1413011716</v>
      </c>
      <c r="I531" s="63">
        <v>1159599.1804086042</v>
      </c>
      <c r="J531" s="63">
        <v>1312577.3375022756</v>
      </c>
      <c r="K531" s="63">
        <v>1482762.539331745</v>
      </c>
      <c r="L531" s="27">
        <v>1690402.5440821282</v>
      </c>
      <c r="M531" s="82"/>
      <c r="N531" s="137"/>
    </row>
    <row r="532" spans="1:14" ht="18" customHeight="1">
      <c r="A532" s="15" t="s">
        <v>155</v>
      </c>
      <c r="B532" s="63">
        <v>478408.38547836954</v>
      </c>
      <c r="C532" s="63">
        <v>584383.6061703421</v>
      </c>
      <c r="D532" s="63">
        <v>648206.4478645831</v>
      </c>
      <c r="E532" s="63">
        <v>804939.5767523283</v>
      </c>
      <c r="F532" s="63">
        <v>892893.6150264327</v>
      </c>
      <c r="G532" s="63">
        <v>1258434.659696524</v>
      </c>
      <c r="H532" s="63">
        <v>1363242.274529482</v>
      </c>
      <c r="I532" s="63">
        <v>1625220.666860711</v>
      </c>
      <c r="J532" s="63">
        <v>1788396.9582888244</v>
      </c>
      <c r="K532" s="63">
        <v>2016875.9271555452</v>
      </c>
      <c r="L532" s="27">
        <v>2362928.28742663</v>
      </c>
      <c r="M532" s="82"/>
      <c r="N532" s="137"/>
    </row>
    <row r="533" spans="1:14" ht="18" customHeight="1">
      <c r="A533" s="15" t="s">
        <v>156</v>
      </c>
      <c r="B533" s="63">
        <v>780343.017390847</v>
      </c>
      <c r="C533" s="63">
        <v>906934.6627983386</v>
      </c>
      <c r="D533" s="63">
        <v>1072772.9238805475</v>
      </c>
      <c r="E533" s="63">
        <v>1331170.6747535977</v>
      </c>
      <c r="F533" s="63">
        <v>1476624.8676621274</v>
      </c>
      <c r="G533" s="63">
        <v>1616732.290597383</v>
      </c>
      <c r="H533" s="63">
        <v>2042814.470915844</v>
      </c>
      <c r="I533" s="63">
        <v>2341755.1065105377</v>
      </c>
      <c r="J533" s="63">
        <v>2699334.3304217057</v>
      </c>
      <c r="K533" s="63">
        <v>3037271.653147284</v>
      </c>
      <c r="L533" s="27">
        <v>3544392.4311399455</v>
      </c>
      <c r="M533" s="82"/>
      <c r="N533" s="137"/>
    </row>
    <row r="534" spans="1:14" ht="18" customHeight="1">
      <c r="A534" s="15" t="s">
        <v>157</v>
      </c>
      <c r="B534" s="63">
        <v>1038505.1929527294</v>
      </c>
      <c r="C534" s="63">
        <v>1238607.1640591256</v>
      </c>
      <c r="D534" s="63">
        <v>1435513.149145666</v>
      </c>
      <c r="E534" s="63">
        <v>1771758.1351074022</v>
      </c>
      <c r="F534" s="63">
        <v>1965354.384227652</v>
      </c>
      <c r="G534" s="63">
        <v>2310923.210180615</v>
      </c>
      <c r="H534" s="63">
        <v>2791441.2952210824</v>
      </c>
      <c r="I534" s="63">
        <v>3224477.5244231764</v>
      </c>
      <c r="J534" s="63">
        <v>3677345.663297109</v>
      </c>
      <c r="K534" s="63">
        <v>4137385.7952321265</v>
      </c>
      <c r="L534" s="27">
        <v>4816738.432061977</v>
      </c>
      <c r="M534" s="82"/>
      <c r="N534" s="137"/>
    </row>
    <row r="535" spans="1:14" ht="18" customHeight="1">
      <c r="A535" s="15" t="s">
        <v>158</v>
      </c>
      <c r="B535" s="63">
        <v>1359450.834263706</v>
      </c>
      <c r="C535" s="63">
        <v>1633603.0726459026</v>
      </c>
      <c r="D535" s="63">
        <v>1915969.5295615667</v>
      </c>
      <c r="E535" s="63">
        <v>2352899.403227457</v>
      </c>
      <c r="F535" s="63">
        <v>2762034.310573165</v>
      </c>
      <c r="G535" s="63">
        <v>3226572.029308783</v>
      </c>
      <c r="H535" s="63">
        <v>3849234.8625549674</v>
      </c>
      <c r="I535" s="63">
        <v>4500842.431491617</v>
      </c>
      <c r="J535" s="63">
        <v>5272769.559090821</v>
      </c>
      <c r="K535" s="63">
        <v>5931050.15732698</v>
      </c>
      <c r="L535" s="27">
        <v>6761610.176328513</v>
      </c>
      <c r="M535" s="82"/>
      <c r="N535" s="137"/>
    </row>
    <row r="536" spans="1:14" ht="18" customHeight="1">
      <c r="A536" s="15" t="s">
        <v>159</v>
      </c>
      <c r="B536" s="63">
        <v>350499.1195577351</v>
      </c>
      <c r="C536" s="63">
        <v>443647.4299986401</v>
      </c>
      <c r="D536" s="63">
        <v>491591.7876412224</v>
      </c>
      <c r="E536" s="63">
        <v>599572.5926636073</v>
      </c>
      <c r="F536" s="63">
        <v>665086.6166801763</v>
      </c>
      <c r="G536" s="63">
        <v>898281.5629102223</v>
      </c>
      <c r="H536" s="63">
        <v>997620.7764291659</v>
      </c>
      <c r="I536" s="63">
        <v>1178718.2259678456</v>
      </c>
      <c r="J536" s="63">
        <v>1305922.1281351517</v>
      </c>
      <c r="K536" s="63">
        <v>1474790.6977224345</v>
      </c>
      <c r="L536" s="27">
        <v>1635873.429756898</v>
      </c>
      <c r="M536" s="82"/>
      <c r="N536" s="137"/>
    </row>
    <row r="537" spans="1:14" ht="18" customHeight="1">
      <c r="A537" s="15" t="s">
        <v>160</v>
      </c>
      <c r="B537" s="63">
        <v>820170.558361436</v>
      </c>
      <c r="C537" s="63">
        <v>952397.3283115894</v>
      </c>
      <c r="D537" s="63">
        <v>1099529.4790314024</v>
      </c>
      <c r="E537" s="63">
        <v>1361028.5449167877</v>
      </c>
      <c r="F537" s="63">
        <v>1524402.9647098081</v>
      </c>
      <c r="G537" s="63">
        <v>1686497.8567187092</v>
      </c>
      <c r="H537" s="63">
        <v>2110683.7815874456</v>
      </c>
      <c r="I537" s="63">
        <v>2426906.3327295124</v>
      </c>
      <c r="J537" s="63">
        <v>2786133.6024969923</v>
      </c>
      <c r="K537" s="63">
        <v>3132933.752459009</v>
      </c>
      <c r="L537" s="27">
        <v>3453510.573931229</v>
      </c>
      <c r="M537" s="82"/>
      <c r="N537" s="137"/>
    </row>
    <row r="538" spans="1:14" ht="18" customHeight="1">
      <c r="A538" s="15" t="s">
        <v>161</v>
      </c>
      <c r="B538" s="63">
        <v>655239.5774441094</v>
      </c>
      <c r="C538" s="63">
        <v>793557.095469534</v>
      </c>
      <c r="D538" s="63">
        <v>926213.8225555557</v>
      </c>
      <c r="E538" s="63">
        <v>1152772.0895219515</v>
      </c>
      <c r="F538" s="63">
        <v>1303562.8157684498</v>
      </c>
      <c r="G538" s="63">
        <v>1482717.247269615</v>
      </c>
      <c r="H538" s="63">
        <v>1818199.3271235256</v>
      </c>
      <c r="I538" s="63">
        <v>2100974.49801983</v>
      </c>
      <c r="J538" s="63">
        <v>2414519.5325443805</v>
      </c>
      <c r="K538" s="63">
        <v>2718397.9887748654</v>
      </c>
      <c r="L538" s="27">
        <v>3180865.0023050793</v>
      </c>
      <c r="M538" s="82"/>
      <c r="N538" s="137"/>
    </row>
    <row r="539" spans="1:14" ht="18" customHeight="1">
      <c r="A539" s="15" t="s">
        <v>162</v>
      </c>
      <c r="B539" s="63">
        <v>615603.1940060394</v>
      </c>
      <c r="C539" s="63">
        <v>747146.9332754569</v>
      </c>
      <c r="D539" s="63">
        <v>813172.311076019</v>
      </c>
      <c r="E539" s="63">
        <v>994223.2965659508</v>
      </c>
      <c r="F539" s="63">
        <v>1124274.7215640512</v>
      </c>
      <c r="G539" s="63">
        <v>1229885.3202696964</v>
      </c>
      <c r="H539" s="63">
        <v>1545841.7574836358</v>
      </c>
      <c r="I539" s="63">
        <v>1779334.7411973323</v>
      </c>
      <c r="J539" s="63">
        <v>2051034.003885652</v>
      </c>
      <c r="K539" s="63">
        <v>2295890.383481411</v>
      </c>
      <c r="L539" s="27">
        <v>2635573.8590527796</v>
      </c>
      <c r="M539" s="82"/>
      <c r="N539" s="137"/>
    </row>
    <row r="540" spans="1:14" ht="18" customHeight="1">
      <c r="A540" s="15" t="s">
        <v>163</v>
      </c>
      <c r="B540" s="63">
        <v>1089553.4192225707</v>
      </c>
      <c r="C540" s="63">
        <v>1374029.0574877632</v>
      </c>
      <c r="D540" s="63">
        <v>1604994.3572542667</v>
      </c>
      <c r="E540" s="63">
        <v>1987052.933991831</v>
      </c>
      <c r="F540" s="63">
        <v>2246973.483535252</v>
      </c>
      <c r="G540" s="63">
        <v>2659741.8079437264</v>
      </c>
      <c r="H540" s="63">
        <v>3181439.1270867297</v>
      </c>
      <c r="I540" s="63">
        <v>3693950.8604572895</v>
      </c>
      <c r="J540" s="63">
        <v>4203284.791450889</v>
      </c>
      <c r="K540" s="63">
        <v>4727302.0743211</v>
      </c>
      <c r="L540" s="27">
        <v>5389294.13247689</v>
      </c>
      <c r="M540" s="82"/>
      <c r="N540" s="137"/>
    </row>
    <row r="541" spans="1:14" ht="18" customHeight="1">
      <c r="A541" s="15" t="s">
        <v>164</v>
      </c>
      <c r="B541" s="63">
        <v>770490.5486770927</v>
      </c>
      <c r="C541" s="63">
        <v>968849.7064779039</v>
      </c>
      <c r="D541" s="63">
        <v>1078323.005947403</v>
      </c>
      <c r="E541" s="63">
        <v>1323798.1449361765</v>
      </c>
      <c r="F541" s="63">
        <v>1496960.2864323966</v>
      </c>
      <c r="G541" s="63">
        <v>1711291.5909056577</v>
      </c>
      <c r="H541" s="63">
        <v>2091866.5609661718</v>
      </c>
      <c r="I541" s="63">
        <v>2418559.5680849818</v>
      </c>
      <c r="J541" s="63">
        <v>2793235.262673898</v>
      </c>
      <c r="K541" s="63">
        <v>3140905.5940683195</v>
      </c>
      <c r="L541" s="27">
        <v>3580745.174023432</v>
      </c>
      <c r="M541" s="82"/>
      <c r="N541" s="137"/>
    </row>
    <row r="542" spans="1:14" ht="18" customHeight="1">
      <c r="A542" s="15" t="s">
        <v>165</v>
      </c>
      <c r="B542" s="63">
        <v>1612591.851351536</v>
      </c>
      <c r="C542" s="63">
        <v>2011296.4323285844</v>
      </c>
      <c r="D542" s="63">
        <v>2315820.7302927687</v>
      </c>
      <c r="E542" s="63">
        <v>2850517.4386534737</v>
      </c>
      <c r="F542" s="63">
        <v>3468976.49664158</v>
      </c>
      <c r="G542" s="63">
        <v>4016270.462039849</v>
      </c>
      <c r="H542" s="63">
        <v>4769027.436325772</v>
      </c>
      <c r="I542" s="63">
        <v>5619758.2312863115</v>
      </c>
      <c r="J542" s="63">
        <v>6654599.913774706</v>
      </c>
      <c r="K542" s="63">
        <v>7477587.429533208</v>
      </c>
      <c r="L542" s="27">
        <v>8452012.72041064</v>
      </c>
      <c r="M542" s="82"/>
      <c r="N542" s="137"/>
    </row>
    <row r="543" spans="1:14" ht="18" customHeight="1">
      <c r="A543" s="15" t="s">
        <v>166</v>
      </c>
      <c r="B543" s="63">
        <v>768156.0700436545</v>
      </c>
      <c r="C543" s="63">
        <v>942877.992323407</v>
      </c>
      <c r="D543" s="63">
        <v>1031772.5208243057</v>
      </c>
      <c r="E543" s="63">
        <v>1271158.6906518938</v>
      </c>
      <c r="F543" s="63">
        <v>1410055.5014922158</v>
      </c>
      <c r="G543" s="63">
        <v>1589875.6495807713</v>
      </c>
      <c r="H543" s="63">
        <v>1971697.2920040577</v>
      </c>
      <c r="I543" s="63">
        <v>2266604.4846829814</v>
      </c>
      <c r="J543" s="63">
        <v>2612931.288347751</v>
      </c>
      <c r="K543" s="63">
        <v>2925665.870616937</v>
      </c>
      <c r="L543" s="27">
        <v>3335364.159559897</v>
      </c>
      <c r="M543" s="82"/>
      <c r="N543" s="137"/>
    </row>
    <row r="544" spans="1:14" ht="18" customHeight="1">
      <c r="A544" s="15" t="s">
        <v>167</v>
      </c>
      <c r="B544" s="63">
        <v>641507.658258747</v>
      </c>
      <c r="C544" s="63">
        <v>739393.7769007786</v>
      </c>
      <c r="D544" s="63">
        <v>918491.356321816</v>
      </c>
      <c r="E544" s="63">
        <v>1139785.5212628006</v>
      </c>
      <c r="F544" s="63">
        <v>1264327.4648530134</v>
      </c>
      <c r="G544" s="63">
        <v>1455526.5096617285</v>
      </c>
      <c r="H544" s="63">
        <v>1781579.458055054</v>
      </c>
      <c r="I544" s="63">
        <v>2052714.391125067</v>
      </c>
      <c r="J544" s="63">
        <v>2353486.3142892</v>
      </c>
      <c r="K544" s="63">
        <v>2654623.255900382</v>
      </c>
      <c r="L544" s="27">
        <v>3026365.8450502614</v>
      </c>
      <c r="M544" s="82"/>
      <c r="N544" s="137"/>
    </row>
    <row r="545" spans="1:14" ht="18" customHeight="1">
      <c r="A545" s="14" t="s">
        <v>168</v>
      </c>
      <c r="B545" s="76">
        <f aca="true" t="shared" si="292" ref="B545:L545">SUM(B524:B544)</f>
        <v>19112829.589125738</v>
      </c>
      <c r="C545" s="76">
        <f t="shared" si="292"/>
        <v>23298435.282849617</v>
      </c>
      <c r="D545" s="76">
        <f t="shared" si="292"/>
        <v>26770431.799865123</v>
      </c>
      <c r="E545" s="76">
        <f t="shared" si="292"/>
        <v>32764939.5170225</v>
      </c>
      <c r="F545" s="76">
        <f t="shared" si="292"/>
        <v>37726823.62780736</v>
      </c>
      <c r="G545" s="76">
        <f t="shared" si="292"/>
        <v>43836018.049912296</v>
      </c>
      <c r="H545" s="76">
        <f t="shared" si="292"/>
        <v>52762580.93079464</v>
      </c>
      <c r="I545" s="76">
        <f t="shared" si="292"/>
        <v>61434213.90947054</v>
      </c>
      <c r="J545" s="76">
        <f t="shared" si="292"/>
        <v>70953227.34623206</v>
      </c>
      <c r="K545" s="76">
        <f t="shared" si="292"/>
        <v>79718416.09310456</v>
      </c>
      <c r="L545" s="76">
        <f t="shared" si="292"/>
        <v>90863680.8372748</v>
      </c>
      <c r="N545" s="17"/>
    </row>
    <row r="546" spans="2:12" ht="18" customHeight="1">
      <c r="B546" s="68"/>
      <c r="C546" s="68"/>
      <c r="D546" s="68"/>
      <c r="E546" s="68"/>
      <c r="F546" s="68"/>
      <c r="G546" s="68"/>
      <c r="I546" s="32"/>
      <c r="J546" s="35"/>
      <c r="K546" s="63"/>
      <c r="L546" s="8"/>
    </row>
    <row r="547" spans="1:11" ht="18" customHeight="1">
      <c r="A547" s="148" t="s">
        <v>169</v>
      </c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</row>
    <row r="548" spans="1:56" ht="18" customHeight="1">
      <c r="A548" s="14"/>
      <c r="B548" s="15"/>
      <c r="C548" s="15"/>
      <c r="D548" s="15"/>
      <c r="E548" s="15"/>
      <c r="F548" s="15"/>
      <c r="G548" s="14"/>
      <c r="H548" s="4"/>
      <c r="L548" s="12" t="s">
        <v>39</v>
      </c>
      <c r="AK548" s="4"/>
      <c r="AL548" s="4"/>
      <c r="AM548" s="4"/>
      <c r="AN548" s="4"/>
      <c r="AO548" s="4"/>
      <c r="AP548" s="4"/>
      <c r="AQ548" s="4"/>
      <c r="AR548" s="4"/>
      <c r="BC548" s="4"/>
      <c r="BD548" s="4"/>
    </row>
    <row r="549" spans="1:12" ht="18" customHeight="1">
      <c r="A549" s="74" t="s">
        <v>146</v>
      </c>
      <c r="B549" s="39">
        <v>2005</v>
      </c>
      <c r="C549" s="39">
        <v>2006</v>
      </c>
      <c r="D549" s="39">
        <v>2007</v>
      </c>
      <c r="E549" s="39">
        <v>2008</v>
      </c>
      <c r="F549" s="39">
        <v>2009</v>
      </c>
      <c r="G549" s="39">
        <v>2010</v>
      </c>
      <c r="H549" s="39">
        <v>2011</v>
      </c>
      <c r="I549" s="39">
        <v>2012</v>
      </c>
      <c r="J549" s="39">
        <v>2013</v>
      </c>
      <c r="K549" s="39">
        <v>2014</v>
      </c>
      <c r="L549" s="39">
        <v>2015</v>
      </c>
    </row>
    <row r="550" spans="1:90" s="4" customFormat="1" ht="18" customHeight="1">
      <c r="A550" s="15" t="s">
        <v>147</v>
      </c>
      <c r="B550" s="86">
        <f>B524/B$545*100</f>
        <v>3.006322816359516</v>
      </c>
      <c r="C550" s="86">
        <f aca="true" t="shared" si="293" ref="C550:K550">C524/C$545*100</f>
        <v>3.0501421377330753</v>
      </c>
      <c r="D550" s="86">
        <f t="shared" si="293"/>
        <v>3.0146377945156413</v>
      </c>
      <c r="E550" s="86">
        <f t="shared" si="293"/>
        <v>3.0513816127064337</v>
      </c>
      <c r="F550" s="86">
        <f t="shared" si="293"/>
        <v>3.025246245730293</v>
      </c>
      <c r="G550" s="86">
        <f t="shared" si="293"/>
        <v>3.1729356570904934</v>
      </c>
      <c r="H550" s="86">
        <f t="shared" si="293"/>
        <v>3.0887616710121883</v>
      </c>
      <c r="I550" s="86">
        <f t="shared" si="293"/>
        <v>3.0993611309108915</v>
      </c>
      <c r="J550" s="86">
        <f t="shared" si="293"/>
        <v>3.0324862809501956</v>
      </c>
      <c r="K550" s="86">
        <f t="shared" si="293"/>
        <v>3.04</v>
      </c>
      <c r="L550" s="86">
        <f>L524/L$545*100</f>
        <v>2.9005801160232045</v>
      </c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</row>
    <row r="551" spans="1:12" ht="18" customHeight="1">
      <c r="A551" s="15" t="s">
        <v>148</v>
      </c>
      <c r="B551" s="86">
        <f aca="true" t="shared" si="294" ref="B551:K551">B525/B$545*100</f>
        <v>4.533638603767276</v>
      </c>
      <c r="C551" s="86">
        <f t="shared" si="294"/>
        <v>4.528540427472897</v>
      </c>
      <c r="D551" s="86">
        <f t="shared" si="294"/>
        <v>4.5173358006171895</v>
      </c>
      <c r="E551" s="86">
        <f t="shared" si="294"/>
        <v>4.623892178441184</v>
      </c>
      <c r="F551" s="86">
        <f t="shared" si="294"/>
        <v>4.670784114509006</v>
      </c>
      <c r="G551" s="86">
        <f t="shared" si="294"/>
        <v>4.873877706835495</v>
      </c>
      <c r="H551" s="86">
        <f t="shared" si="294"/>
        <v>4.734059045534811</v>
      </c>
      <c r="I551" s="86">
        <f t="shared" si="294"/>
        <v>4.767707272264867</v>
      </c>
      <c r="J551" s="86">
        <f t="shared" si="294"/>
        <v>4.744559252646571</v>
      </c>
      <c r="K551" s="86">
        <f t="shared" si="294"/>
        <v>4.75</v>
      </c>
      <c r="L551" s="86">
        <f>L525/L$545*100</f>
        <v>4.700940188037607</v>
      </c>
    </row>
    <row r="552" spans="1:14" ht="18" customHeight="1">
      <c r="A552" s="15" t="s">
        <v>149</v>
      </c>
      <c r="B552" s="86">
        <f aca="true" t="shared" si="295" ref="B552:K552">B526/B$545*100</f>
        <v>4.896283109601626</v>
      </c>
      <c r="C552" s="86">
        <f t="shared" si="295"/>
        <v>4.810837790975367</v>
      </c>
      <c r="D552" s="86">
        <f t="shared" si="295"/>
        <v>4.709475351180083</v>
      </c>
      <c r="E552" s="86">
        <f t="shared" si="295"/>
        <v>4.781000263717462</v>
      </c>
      <c r="F552" s="86">
        <f t="shared" si="295"/>
        <v>4.60589817819728</v>
      </c>
      <c r="G552" s="86">
        <f t="shared" si="295"/>
        <v>4.4548836715201015</v>
      </c>
      <c r="H552" s="86">
        <f t="shared" si="295"/>
        <v>4.599596678559106</v>
      </c>
      <c r="I552" s="86">
        <f t="shared" si="295"/>
        <v>4.539671833107274</v>
      </c>
      <c r="J552" s="86">
        <f t="shared" si="295"/>
        <v>4.535208009602522</v>
      </c>
      <c r="K552" s="86">
        <f t="shared" si="295"/>
        <v>4.54</v>
      </c>
      <c r="L552" s="86">
        <f>L526/L$545*100</f>
        <v>4.540908181636328</v>
      </c>
      <c r="M552" s="4"/>
      <c r="N552" s="4"/>
    </row>
    <row r="553" spans="1:44" ht="18" customHeight="1">
      <c r="A553" s="15" t="s">
        <v>150</v>
      </c>
      <c r="B553" s="86">
        <f aca="true" t="shared" si="296" ref="B553:K553">B527/B$545*100</f>
        <v>5.775191507029808</v>
      </c>
      <c r="C553" s="86">
        <f t="shared" si="296"/>
        <v>5.563591853534399</v>
      </c>
      <c r="D553" s="86">
        <f t="shared" si="296"/>
        <v>5.581494121576724</v>
      </c>
      <c r="E553" s="86">
        <f t="shared" si="296"/>
        <v>4.903888770290512</v>
      </c>
      <c r="F553" s="86">
        <f t="shared" si="296"/>
        <v>4.724285945887151</v>
      </c>
      <c r="G553" s="86">
        <f t="shared" si="296"/>
        <v>4.648462229231441</v>
      </c>
      <c r="H553" s="86">
        <f t="shared" si="296"/>
        <v>4.747762059860282</v>
      </c>
      <c r="I553" s="86">
        <f t="shared" si="296"/>
        <v>4.694485580844638</v>
      </c>
      <c r="J553" s="86">
        <f t="shared" si="296"/>
        <v>4.668602337912218</v>
      </c>
      <c r="K553" s="86">
        <f t="shared" si="296"/>
        <v>4.66</v>
      </c>
      <c r="L553" s="86">
        <f>L527/L$545*100</f>
        <v>4.660932186437288</v>
      </c>
      <c r="AK553" s="4"/>
      <c r="AL553" s="4"/>
      <c r="AM553" s="4"/>
      <c r="AN553" s="4"/>
      <c r="AO553" s="4"/>
      <c r="AP553" s="4"/>
      <c r="AQ553" s="4"/>
      <c r="AR553" s="4"/>
    </row>
    <row r="554" spans="1:90" ht="18" customHeight="1">
      <c r="A554" s="15" t="s">
        <v>151</v>
      </c>
      <c r="B554" s="86">
        <f aca="true" t="shared" si="297" ref="B554:K554">B528/B$545*100</f>
        <v>5.406717342453816</v>
      </c>
      <c r="C554" s="86">
        <f t="shared" si="297"/>
        <v>5.388357760136624</v>
      </c>
      <c r="D554" s="86">
        <f t="shared" si="297"/>
        <v>5.408775478802248</v>
      </c>
      <c r="E554" s="86">
        <f t="shared" si="297"/>
        <v>5.065535414814294</v>
      </c>
      <c r="F554" s="86">
        <f t="shared" si="297"/>
        <v>4.8800123513370615</v>
      </c>
      <c r="G554" s="86">
        <f t="shared" si="297"/>
        <v>4.8748559588245355</v>
      </c>
      <c r="H554" s="86">
        <f t="shared" si="297"/>
        <v>4.931967764113143</v>
      </c>
      <c r="I554" s="86">
        <f t="shared" si="297"/>
        <v>4.8851337441603</v>
      </c>
      <c r="J554" s="86">
        <f t="shared" si="297"/>
        <v>4.839392685777444</v>
      </c>
      <c r="K554" s="86">
        <f t="shared" si="297"/>
        <v>4.85</v>
      </c>
      <c r="L554" s="86">
        <f>L528/L$545*100</f>
        <v>4.900980196039208</v>
      </c>
      <c r="O554" s="4"/>
      <c r="P554" s="4"/>
      <c r="Q554" s="4"/>
      <c r="R554" s="4"/>
      <c r="S554" s="4"/>
      <c r="T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</row>
    <row r="555" spans="1:90" ht="18" customHeight="1">
      <c r="A555" s="15" t="s">
        <v>152</v>
      </c>
      <c r="B555" s="86">
        <f aca="true" t="shared" si="298" ref="B555:K555">B529/B$545*100</f>
        <v>1.9437767433882185</v>
      </c>
      <c r="C555" s="86">
        <f t="shared" si="298"/>
        <v>1.9459922688130924</v>
      </c>
      <c r="D555" s="86">
        <f t="shared" si="298"/>
        <v>1.8904579152664185</v>
      </c>
      <c r="E555" s="86">
        <f t="shared" si="298"/>
        <v>1.8745140479098155</v>
      </c>
      <c r="F555" s="86">
        <f t="shared" si="298"/>
        <v>1.8058607743225281</v>
      </c>
      <c r="G555" s="86">
        <f t="shared" si="298"/>
        <v>1.8836237582671662</v>
      </c>
      <c r="H555" s="86">
        <f t="shared" si="298"/>
        <v>1.8552535366017868</v>
      </c>
      <c r="I555" s="86">
        <f t="shared" si="298"/>
        <v>1.8480602590648234</v>
      </c>
      <c r="J555" s="86">
        <f t="shared" si="298"/>
        <v>1.8117745947967958</v>
      </c>
      <c r="K555" s="86">
        <f t="shared" si="298"/>
        <v>1.81</v>
      </c>
      <c r="L555" s="86">
        <f>L529/L$545*100</f>
        <v>1.810362072414483</v>
      </c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</row>
    <row r="556" spans="1:12" ht="18" customHeight="1">
      <c r="A556" s="15" t="s">
        <v>170</v>
      </c>
      <c r="B556" s="86">
        <f aca="true" t="shared" si="299" ref="B556:K556">B530/B$545*100</f>
        <v>15.015365021239207</v>
      </c>
      <c r="C556" s="86">
        <f t="shared" si="299"/>
        <v>15.49652987349665</v>
      </c>
      <c r="D556" s="86">
        <f t="shared" si="299"/>
        <v>15.591842662785371</v>
      </c>
      <c r="E556" s="86">
        <f t="shared" si="299"/>
        <v>15.978810673889644</v>
      </c>
      <c r="F556" s="86">
        <f t="shared" si="299"/>
        <v>17.187021959907714</v>
      </c>
      <c r="G556" s="86">
        <f t="shared" si="299"/>
        <v>16.809904743983644</v>
      </c>
      <c r="H556" s="86">
        <f t="shared" si="299"/>
        <v>16.69316635236616</v>
      </c>
      <c r="I556" s="86">
        <f t="shared" si="299"/>
        <v>16.932436418958346</v>
      </c>
      <c r="J556" s="86">
        <f t="shared" si="299"/>
        <v>17.278951216387004</v>
      </c>
      <c r="K556" s="86">
        <f t="shared" si="299"/>
        <v>17.2</v>
      </c>
      <c r="L556" s="86">
        <f>L530/L$545*100</f>
        <v>17.20344068813763</v>
      </c>
    </row>
    <row r="557" spans="1:54" ht="18" customHeight="1">
      <c r="A557" s="15" t="s">
        <v>154</v>
      </c>
      <c r="B557" s="86">
        <f aca="true" t="shared" si="300" ref="B557:K557">B531/B$545*100</f>
        <v>1.9716645703414777</v>
      </c>
      <c r="C557" s="86">
        <f t="shared" si="300"/>
        <v>1.9730038133764585</v>
      </c>
      <c r="D557" s="86">
        <f t="shared" si="300"/>
        <v>1.9377410852859929</v>
      </c>
      <c r="E557" s="86">
        <f t="shared" si="300"/>
        <v>1.9132187386466426</v>
      </c>
      <c r="F557" s="86">
        <f t="shared" si="300"/>
        <v>1.843147922349964</v>
      </c>
      <c r="G557" s="86">
        <f t="shared" si="300"/>
        <v>1.9250828726863536</v>
      </c>
      <c r="H557" s="86">
        <f t="shared" si="300"/>
        <v>1.8945323061665416</v>
      </c>
      <c r="I557" s="86">
        <f t="shared" si="300"/>
        <v>1.8875462167016404</v>
      </c>
      <c r="J557" s="86">
        <f t="shared" si="300"/>
        <v>1.8499191461683095</v>
      </c>
      <c r="K557" s="86">
        <f t="shared" si="300"/>
        <v>1.86</v>
      </c>
      <c r="L557" s="86">
        <f>L531/L$545*100</f>
        <v>1.8603720744148833</v>
      </c>
      <c r="AS557" s="4"/>
      <c r="AT557" s="4"/>
      <c r="AU557" s="4"/>
      <c r="AV557" s="4"/>
      <c r="AW557" s="4"/>
      <c r="AX557" s="4"/>
      <c r="AY557" s="4"/>
      <c r="AZ557" s="4"/>
      <c r="BA557" s="4"/>
      <c r="BB557" s="4"/>
    </row>
    <row r="558" spans="1:12" ht="18" customHeight="1">
      <c r="A558" s="15" t="s">
        <v>155</v>
      </c>
      <c r="B558" s="86">
        <f aca="true" t="shared" si="301" ref="B558:K558">B532/B$545*100</f>
        <v>2.5030746140830997</v>
      </c>
      <c r="C558" s="86">
        <f t="shared" si="301"/>
        <v>2.508252588964706</v>
      </c>
      <c r="D558" s="86">
        <f t="shared" si="301"/>
        <v>2.421352231859962</v>
      </c>
      <c r="E558" s="86">
        <f t="shared" si="301"/>
        <v>2.4567100950518608</v>
      </c>
      <c r="F558" s="86">
        <f t="shared" si="301"/>
        <v>2.3667341407674365</v>
      </c>
      <c r="G558" s="86">
        <f t="shared" si="301"/>
        <v>2.8707777660453853</v>
      </c>
      <c r="H558" s="86">
        <f t="shared" si="301"/>
        <v>2.5837293219555755</v>
      </c>
      <c r="I558" s="86">
        <f t="shared" si="301"/>
        <v>2.645465064883285</v>
      </c>
      <c r="J558" s="86">
        <f t="shared" si="301"/>
        <v>2.5205294039155453</v>
      </c>
      <c r="K558" s="86">
        <f t="shared" si="301"/>
        <v>2.53</v>
      </c>
      <c r="L558" s="86">
        <f>L532/L$545*100</f>
        <v>2.600520104020804</v>
      </c>
    </row>
    <row r="559" spans="1:14" ht="18" customHeight="1">
      <c r="A559" s="15" t="s">
        <v>156</v>
      </c>
      <c r="B559" s="86">
        <f aca="true" t="shared" si="302" ref="B559:K559">B533/B$545*100</f>
        <v>4.082823078351643</v>
      </c>
      <c r="C559" s="86">
        <f t="shared" si="302"/>
        <v>3.892684859682182</v>
      </c>
      <c r="D559" s="86">
        <f t="shared" si="302"/>
        <v>4.007305268366842</v>
      </c>
      <c r="E559" s="86">
        <f t="shared" si="302"/>
        <v>4.062789965053985</v>
      </c>
      <c r="F559" s="86">
        <f t="shared" si="302"/>
        <v>3.9139920238971553</v>
      </c>
      <c r="G559" s="86">
        <f t="shared" si="302"/>
        <v>3.68813674808818</v>
      </c>
      <c r="H559" s="86">
        <f t="shared" si="302"/>
        <v>3.87171066099908</v>
      </c>
      <c r="I559" s="86">
        <f t="shared" si="302"/>
        <v>3.811809344482454</v>
      </c>
      <c r="J559" s="86">
        <f t="shared" si="302"/>
        <v>3.8043855528229935</v>
      </c>
      <c r="K559" s="86">
        <f t="shared" si="302"/>
        <v>3.81</v>
      </c>
      <c r="L559" s="86">
        <f>L533/L$545*100</f>
        <v>3.9007801560312063</v>
      </c>
      <c r="M559" s="4"/>
      <c r="N559" s="4"/>
    </row>
    <row r="560" spans="1:12" ht="18" customHeight="1">
      <c r="A560" s="15" t="s">
        <v>157</v>
      </c>
      <c r="B560" s="86">
        <f aca="true" t="shared" si="303" ref="B560:K560">B534/B$545*100</f>
        <v>5.433550213536084</v>
      </c>
      <c r="C560" s="86">
        <f t="shared" si="303"/>
        <v>5.316267590600326</v>
      </c>
      <c r="D560" s="86">
        <f t="shared" si="303"/>
        <v>5.362308534570961</v>
      </c>
      <c r="E560" s="86">
        <f t="shared" si="303"/>
        <v>5.4074817815150045</v>
      </c>
      <c r="F560" s="86">
        <f t="shared" si="303"/>
        <v>5.209435078915697</v>
      </c>
      <c r="G560" s="86">
        <f t="shared" si="303"/>
        <v>5.271745274740434</v>
      </c>
      <c r="H560" s="86">
        <f t="shared" si="303"/>
        <v>5.2905700327329335</v>
      </c>
      <c r="I560" s="86">
        <f t="shared" si="303"/>
        <v>5.2486673454872665</v>
      </c>
      <c r="J560" s="86">
        <f t="shared" si="303"/>
        <v>5.182774344220712</v>
      </c>
      <c r="K560" s="86">
        <f t="shared" si="303"/>
        <v>5.19</v>
      </c>
      <c r="L560" s="86">
        <f>L534/L$545*100</f>
        <v>5.301060212042408</v>
      </c>
    </row>
    <row r="561" spans="1:31" s="4" customFormat="1" ht="18" customHeight="1">
      <c r="A561" s="15" t="s">
        <v>158</v>
      </c>
      <c r="B561" s="86">
        <f aca="true" t="shared" si="304" ref="B561:K561">B535/B$545*100</f>
        <v>7.112765945640865</v>
      </c>
      <c r="C561" s="86">
        <f t="shared" si="304"/>
        <v>7.011642854180968</v>
      </c>
      <c r="D561" s="86">
        <f t="shared" si="304"/>
        <v>7.157036329803317</v>
      </c>
      <c r="E561" s="86">
        <f t="shared" si="304"/>
        <v>7.181149844653446</v>
      </c>
      <c r="F561" s="86">
        <f t="shared" si="304"/>
        <v>7.3211419488211265</v>
      </c>
      <c r="G561" s="86">
        <f t="shared" si="304"/>
        <v>7.360550006241359</v>
      </c>
      <c r="H561" s="86">
        <f t="shared" si="304"/>
        <v>7.295387743832634</v>
      </c>
      <c r="I561" s="86">
        <f t="shared" si="304"/>
        <v>7.326279844850067</v>
      </c>
      <c r="J561" s="86">
        <f t="shared" si="304"/>
        <v>7.431331535296018</v>
      </c>
      <c r="K561" s="86">
        <f t="shared" si="304"/>
        <v>7.44</v>
      </c>
      <c r="L561" s="86">
        <f>L535/L$545*100</f>
        <v>7.441488297659533</v>
      </c>
      <c r="M561" s="3"/>
      <c r="N561" s="3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12" ht="18" customHeight="1">
      <c r="A562" s="15" t="s">
        <v>159</v>
      </c>
      <c r="B562" s="86">
        <f aca="true" t="shared" si="305" ref="B562:K562">B536/B$545*100</f>
        <v>1.8338421211956595</v>
      </c>
      <c r="C562" s="86">
        <f t="shared" si="305"/>
        <v>1.9041940997866782</v>
      </c>
      <c r="D562" s="86">
        <f t="shared" si="305"/>
        <v>1.8363237145980558</v>
      </c>
      <c r="E562" s="86">
        <f t="shared" si="305"/>
        <v>1.829921255774359</v>
      </c>
      <c r="F562" s="86">
        <f t="shared" si="305"/>
        <v>1.762901174086546</v>
      </c>
      <c r="G562" s="86">
        <f t="shared" si="305"/>
        <v>2.0491860412308127</v>
      </c>
      <c r="H562" s="86">
        <f t="shared" si="305"/>
        <v>1.8907732692941654</v>
      </c>
      <c r="I562" s="86">
        <f t="shared" si="305"/>
        <v>1.9186673857417704</v>
      </c>
      <c r="J562" s="86">
        <f t="shared" si="305"/>
        <v>1.8405394327767701</v>
      </c>
      <c r="K562" s="86">
        <f t="shared" si="305"/>
        <v>1.8500000000000003</v>
      </c>
      <c r="L562" s="86">
        <f>L536/L$545*100</f>
        <v>1.8003600720144028</v>
      </c>
    </row>
    <row r="563" spans="1:12" ht="18" customHeight="1">
      <c r="A563" s="15" t="s">
        <v>160</v>
      </c>
      <c r="B563" s="86">
        <f aca="true" t="shared" si="306" ref="B563:K563">B537/B$545*100</f>
        <v>4.291204264323441</v>
      </c>
      <c r="C563" s="86">
        <f t="shared" si="306"/>
        <v>4.087816699916607</v>
      </c>
      <c r="D563" s="86">
        <f t="shared" si="306"/>
        <v>4.1072534326358605</v>
      </c>
      <c r="E563" s="86">
        <f t="shared" si="306"/>
        <v>4.153917464763477</v>
      </c>
      <c r="F563" s="86">
        <f t="shared" si="306"/>
        <v>4.040634270588884</v>
      </c>
      <c r="G563" s="86">
        <f t="shared" si="306"/>
        <v>3.8472879876964177</v>
      </c>
      <c r="H563" s="86">
        <f t="shared" si="306"/>
        <v>4.000342182570441</v>
      </c>
      <c r="I563" s="86">
        <f t="shared" si="306"/>
        <v>3.950414888201877</v>
      </c>
      <c r="J563" s="86">
        <f t="shared" si="306"/>
        <v>3.9267186380422605</v>
      </c>
      <c r="K563" s="86">
        <f t="shared" si="306"/>
        <v>3.93</v>
      </c>
      <c r="L563" s="86">
        <f>L537/L$545*100</f>
        <v>3.800760152030406</v>
      </c>
    </row>
    <row r="564" spans="1:56" ht="18" customHeight="1">
      <c r="A564" s="15" t="s">
        <v>161</v>
      </c>
      <c r="B564" s="86">
        <f aca="true" t="shared" si="307" ref="B564:K564">B538/B$545*100</f>
        <v>3.428270912941685</v>
      </c>
      <c r="C564" s="86">
        <f t="shared" si="307"/>
        <v>3.4060531784024364</v>
      </c>
      <c r="D564" s="86">
        <f t="shared" si="307"/>
        <v>3.459838935284646</v>
      </c>
      <c r="E564" s="86">
        <f t="shared" si="307"/>
        <v>3.5183098351915074</v>
      </c>
      <c r="F564" s="86">
        <f t="shared" si="307"/>
        <v>3.455267871551294</v>
      </c>
      <c r="G564" s="86">
        <f t="shared" si="307"/>
        <v>3.3824177314220756</v>
      </c>
      <c r="H564" s="86">
        <f t="shared" si="307"/>
        <v>3.4460014939533443</v>
      </c>
      <c r="I564" s="86">
        <f t="shared" si="307"/>
        <v>3.4198769127506474</v>
      </c>
      <c r="J564" s="86">
        <f t="shared" si="307"/>
        <v>3.402973512060551</v>
      </c>
      <c r="K564" s="86">
        <f t="shared" si="307"/>
        <v>3.4099999999999997</v>
      </c>
      <c r="L564" s="86">
        <f>L538/L$545*100</f>
        <v>3.5007001400280053</v>
      </c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6"/>
      <c r="BD564" s="6"/>
    </row>
    <row r="565" spans="1:31" ht="18" customHeight="1">
      <c r="A565" s="15" t="s">
        <v>162</v>
      </c>
      <c r="B565" s="86">
        <f aca="true" t="shared" si="308" ref="B565:K565">B539/B$545*100</f>
        <v>3.220889879938486</v>
      </c>
      <c r="C565" s="86">
        <f t="shared" si="308"/>
        <v>3.20685455570248</v>
      </c>
      <c r="D565" s="86">
        <f t="shared" si="308"/>
        <v>3.037576372152936</v>
      </c>
      <c r="E565" s="86">
        <f t="shared" si="308"/>
        <v>3.034412122291323</v>
      </c>
      <c r="F565" s="86">
        <f t="shared" si="308"/>
        <v>2.980040760005517</v>
      </c>
      <c r="G565" s="86">
        <f t="shared" si="308"/>
        <v>2.8056501821614637</v>
      </c>
      <c r="H565" s="86">
        <f t="shared" si="308"/>
        <v>2.9298069393368364</v>
      </c>
      <c r="I565" s="86">
        <f t="shared" si="308"/>
        <v>2.8963253990998568</v>
      </c>
      <c r="J565" s="86">
        <f t="shared" si="308"/>
        <v>2.8906845827846213</v>
      </c>
      <c r="K565" s="86">
        <f t="shared" si="308"/>
        <v>2.8799999999999994</v>
      </c>
      <c r="L565" s="86">
        <f>L539/L$545*100</f>
        <v>2.9005801160232045</v>
      </c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14" ht="18" customHeight="1">
      <c r="A566" s="15" t="s">
        <v>163</v>
      </c>
      <c r="B566" s="86">
        <f aca="true" t="shared" si="309" ref="B566:K566">B540/B$545*100</f>
        <v>5.700639008692219</v>
      </c>
      <c r="C566" s="86">
        <f t="shared" si="309"/>
        <v>5.897516467550977</v>
      </c>
      <c r="D566" s="86">
        <f t="shared" si="309"/>
        <v>5.995399585830936</v>
      </c>
      <c r="E566" s="86">
        <f t="shared" si="309"/>
        <v>6.064570737142638</v>
      </c>
      <c r="F566" s="86">
        <f t="shared" si="309"/>
        <v>5.95590422799091</v>
      </c>
      <c r="G566" s="86">
        <f t="shared" si="309"/>
        <v>6.06748041055031</v>
      </c>
      <c r="H566" s="86">
        <f t="shared" si="309"/>
        <v>6.029726125906584</v>
      </c>
      <c r="I566" s="86">
        <f t="shared" si="309"/>
        <v>6.012856070561423</v>
      </c>
      <c r="J566" s="86">
        <f t="shared" si="309"/>
        <v>5.924021991191501</v>
      </c>
      <c r="K566" s="86">
        <f t="shared" si="309"/>
        <v>5.929999999999999</v>
      </c>
      <c r="L566" s="86">
        <f>L540/L$545*100</f>
        <v>5.931186237247449</v>
      </c>
      <c r="M566" s="6"/>
      <c r="N566" s="6"/>
    </row>
    <row r="567" spans="1:44" ht="18" customHeight="1">
      <c r="A567" s="15" t="s">
        <v>164</v>
      </c>
      <c r="B567" s="86">
        <f aca="true" t="shared" si="310" ref="B567:K567">B541/B$545*100</f>
        <v>4.031274098291882</v>
      </c>
      <c r="C567" s="86">
        <f t="shared" si="310"/>
        <v>4.158432507229749</v>
      </c>
      <c r="D567" s="86">
        <f t="shared" si="310"/>
        <v>4.028037403389346</v>
      </c>
      <c r="E567" s="86">
        <f t="shared" si="310"/>
        <v>4.040288687999618</v>
      </c>
      <c r="F567" s="86">
        <f t="shared" si="310"/>
        <v>3.9678937755285344</v>
      </c>
      <c r="G567" s="86">
        <f t="shared" si="310"/>
        <v>3.9038481756193217</v>
      </c>
      <c r="H567" s="86">
        <f t="shared" si="310"/>
        <v>3.9646782323062277</v>
      </c>
      <c r="I567" s="86">
        <f t="shared" si="310"/>
        <v>3.9368283797835697</v>
      </c>
      <c r="J567" s="86">
        <f t="shared" si="310"/>
        <v>3.936727569901345</v>
      </c>
      <c r="K567" s="86">
        <f t="shared" si="310"/>
        <v>3.94</v>
      </c>
      <c r="L567" s="86">
        <f>L541/L$545*100</f>
        <v>3.9407881576315265</v>
      </c>
      <c r="M567" s="6"/>
      <c r="N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</row>
    <row r="568" spans="1:20" ht="18" customHeight="1">
      <c r="A568" s="15" t="s">
        <v>165</v>
      </c>
      <c r="B568" s="86">
        <f aca="true" t="shared" si="311" ref="B568:K568">B542/B$545*100</f>
        <v>8.437221939492527</v>
      </c>
      <c r="C568" s="86">
        <f t="shared" si="311"/>
        <v>8.63275326394616</v>
      </c>
      <c r="D568" s="86">
        <f t="shared" si="311"/>
        <v>8.650666330695632</v>
      </c>
      <c r="E568" s="86">
        <f t="shared" si="311"/>
        <v>8.699901421067885</v>
      </c>
      <c r="F568" s="86">
        <f t="shared" si="311"/>
        <v>9.194986916642241</v>
      </c>
      <c r="G568" s="86">
        <f t="shared" si="311"/>
        <v>9.162033051147272</v>
      </c>
      <c r="H568" s="86">
        <f t="shared" si="311"/>
        <v>9.038654577153846</v>
      </c>
      <c r="I568" s="86">
        <f t="shared" si="311"/>
        <v>9.147603385253024</v>
      </c>
      <c r="J568" s="86">
        <f t="shared" si="311"/>
        <v>9.378854440689647</v>
      </c>
      <c r="K568" s="86">
        <f t="shared" si="311"/>
        <v>9.38</v>
      </c>
      <c r="L568" s="86">
        <f>L542/L$545*100</f>
        <v>9.301860372074415</v>
      </c>
      <c r="O568" s="6"/>
      <c r="P568" s="6"/>
      <c r="Q568" s="6"/>
      <c r="R568" s="6"/>
      <c r="S568" s="6"/>
      <c r="T568" s="6"/>
    </row>
    <row r="569" spans="1:20" ht="18" customHeight="1">
      <c r="A569" s="15" t="s">
        <v>166</v>
      </c>
      <c r="B569" s="86">
        <f aca="true" t="shared" si="312" ref="B569:K569">B543/B$545*100</f>
        <v>4.01905990142191</v>
      </c>
      <c r="C569" s="86">
        <f t="shared" si="312"/>
        <v>4.046958436807453</v>
      </c>
      <c r="D569" s="86">
        <f t="shared" si="312"/>
        <v>3.854149714647128</v>
      </c>
      <c r="E569" s="86">
        <f t="shared" si="312"/>
        <v>3.8796308169330924</v>
      </c>
      <c r="F569" s="86">
        <f t="shared" si="312"/>
        <v>3.737541001074112</v>
      </c>
      <c r="G569" s="86">
        <f t="shared" si="312"/>
        <v>3.6268705970750283</v>
      </c>
      <c r="H569" s="86">
        <f t="shared" si="312"/>
        <v>3.7369235113616015</v>
      </c>
      <c r="I569" s="86">
        <f t="shared" si="312"/>
        <v>3.6894823591672385</v>
      </c>
      <c r="J569" s="86">
        <f t="shared" si="312"/>
        <v>3.682610905910413</v>
      </c>
      <c r="K569" s="86">
        <f t="shared" si="312"/>
        <v>3.6699999999999995</v>
      </c>
      <c r="L569" s="86">
        <f>L543/L$545*100</f>
        <v>3.670734146829366</v>
      </c>
      <c r="O569" s="6"/>
      <c r="P569" s="6"/>
      <c r="Q569" s="6"/>
      <c r="R569" s="6"/>
      <c r="S569" s="6"/>
      <c r="T569" s="6"/>
    </row>
    <row r="570" spans="1:12" ht="18" customHeight="1">
      <c r="A570" s="15" t="s">
        <v>167</v>
      </c>
      <c r="B570" s="86">
        <f aca="true" t="shared" si="313" ref="B570:K570">B544/B$545*100</f>
        <v>3.3564243079095593</v>
      </c>
      <c r="C570" s="86">
        <f t="shared" si="313"/>
        <v>3.1735769716907094</v>
      </c>
      <c r="D570" s="86">
        <f t="shared" si="313"/>
        <v>3.4309919361347156</v>
      </c>
      <c r="E570" s="86">
        <f t="shared" si="313"/>
        <v>3.4786742721458195</v>
      </c>
      <c r="F570" s="86">
        <f t="shared" si="313"/>
        <v>3.3512693178895505</v>
      </c>
      <c r="G570" s="86">
        <f t="shared" si="313"/>
        <v>3.320389429542724</v>
      </c>
      <c r="H570" s="86">
        <f t="shared" si="313"/>
        <v>3.3765964943827136</v>
      </c>
      <c r="I570" s="86">
        <f t="shared" si="313"/>
        <v>3.3413211637247393</v>
      </c>
      <c r="J570" s="86">
        <f t="shared" si="313"/>
        <v>3.316954566146569</v>
      </c>
      <c r="K570" s="86">
        <f t="shared" si="313"/>
        <v>3.3300000000000005</v>
      </c>
      <c r="L570" s="86">
        <f>L544/L$545*100</f>
        <v>3.330666133226646</v>
      </c>
    </row>
    <row r="571" spans="1:93" s="4" customFormat="1" ht="18" customHeight="1">
      <c r="A571" s="14" t="s">
        <v>168</v>
      </c>
      <c r="B571" s="87">
        <f aca="true" t="shared" si="314" ref="B571:K571">SUM(B550:B570)</f>
        <v>100.00000000000003</v>
      </c>
      <c r="C571" s="87">
        <f t="shared" si="314"/>
        <v>99.99999999999999</v>
      </c>
      <c r="D571" s="87">
        <f t="shared" si="314"/>
        <v>100.00000000000001</v>
      </c>
      <c r="E571" s="87">
        <f t="shared" si="314"/>
        <v>99.99999999999999</v>
      </c>
      <c r="F571" s="87">
        <f t="shared" si="314"/>
        <v>100.00000000000001</v>
      </c>
      <c r="G571" s="87">
        <f t="shared" si="314"/>
        <v>100.00000000000001</v>
      </c>
      <c r="H571" s="87">
        <f t="shared" si="314"/>
        <v>99.99999999999999</v>
      </c>
      <c r="I571" s="87">
        <f t="shared" si="314"/>
        <v>100</v>
      </c>
      <c r="J571" s="87">
        <f t="shared" si="314"/>
        <v>100</v>
      </c>
      <c r="K571" s="87">
        <f t="shared" si="314"/>
        <v>99.99999999999999</v>
      </c>
      <c r="L571" s="87">
        <f>SUM(L550:L570)</f>
        <v>99.99999999999999</v>
      </c>
      <c r="M571" s="66"/>
      <c r="N571" s="66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</row>
    <row r="572" spans="1:93" s="4" customFormat="1" ht="18" customHeight="1">
      <c r="A572" s="15"/>
      <c r="B572" s="88"/>
      <c r="C572" s="15"/>
      <c r="D572" s="86"/>
      <c r="E572" s="86"/>
      <c r="F572" s="86"/>
      <c r="G572" s="86"/>
      <c r="H572" s="86"/>
      <c r="I572" s="3"/>
      <c r="J572" s="3"/>
      <c r="K572" s="89"/>
      <c r="L572" s="90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</row>
    <row r="573" spans="1:23" ht="18" customHeight="1">
      <c r="A573" s="148" t="s">
        <v>171</v>
      </c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90"/>
      <c r="O573" s="66"/>
      <c r="P573" s="66"/>
      <c r="Q573" s="66"/>
      <c r="R573" s="66"/>
      <c r="S573" s="66"/>
      <c r="T573" s="66"/>
      <c r="U573" s="66"/>
      <c r="V573" s="66"/>
      <c r="W573" s="66"/>
    </row>
    <row r="574" spans="1:59" ht="18" customHeight="1">
      <c r="A574" s="14"/>
      <c r="B574" s="14"/>
      <c r="C574" s="14"/>
      <c r="D574" s="14"/>
      <c r="E574" s="14"/>
      <c r="F574" s="14"/>
      <c r="G574" s="15"/>
      <c r="L574" s="12" t="s">
        <v>172</v>
      </c>
      <c r="AN574" s="4"/>
      <c r="AO574" s="4"/>
      <c r="AP574" s="4"/>
      <c r="AQ574" s="4"/>
      <c r="AR574" s="4"/>
      <c r="AS574" s="4"/>
      <c r="AT574" s="4"/>
      <c r="AU574" s="4"/>
      <c r="BF574" s="4"/>
      <c r="BG574" s="4"/>
    </row>
    <row r="575" spans="1:93" ht="18" customHeight="1">
      <c r="A575" s="74" t="s">
        <v>146</v>
      </c>
      <c r="B575" s="74">
        <v>2005</v>
      </c>
      <c r="C575" s="75">
        <v>2006</v>
      </c>
      <c r="D575" s="74">
        <v>2007</v>
      </c>
      <c r="E575" s="75">
        <v>2008</v>
      </c>
      <c r="F575" s="74">
        <v>2009</v>
      </c>
      <c r="G575" s="75">
        <v>2010</v>
      </c>
      <c r="H575" s="74">
        <v>2011</v>
      </c>
      <c r="I575" s="75">
        <v>2012</v>
      </c>
      <c r="J575" s="74">
        <v>2013</v>
      </c>
      <c r="K575" s="75">
        <v>2014</v>
      </c>
      <c r="L575" s="74">
        <v>2015</v>
      </c>
      <c r="AI575" s="6"/>
      <c r="AJ575" s="6"/>
      <c r="AK575" s="6"/>
      <c r="AL575" s="6"/>
      <c r="AM575" s="6"/>
      <c r="AN575" s="4"/>
      <c r="AO575" s="4"/>
      <c r="AP575" s="4"/>
      <c r="AQ575" s="4"/>
      <c r="AR575" s="4"/>
      <c r="AS575" s="4"/>
      <c r="AT575" s="4"/>
      <c r="AU575" s="4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</row>
    <row r="576" spans="1:16" ht="18" customHeight="1">
      <c r="A576" s="15" t="s">
        <v>147</v>
      </c>
      <c r="B576" s="63">
        <v>321707.65516851767</v>
      </c>
      <c r="C576" s="63">
        <v>374652.3814466505</v>
      </c>
      <c r="D576" s="63">
        <v>413635.15463751333</v>
      </c>
      <c r="E576" s="63">
        <v>498758.4906276983</v>
      </c>
      <c r="F576" s="63">
        <v>554412.0679449592</v>
      </c>
      <c r="G576" s="63">
        <v>658638.2982919929</v>
      </c>
      <c r="H576" s="63">
        <v>753164.6051524555</v>
      </c>
      <c r="I576" s="63">
        <v>913841.0026314138</v>
      </c>
      <c r="J576" s="63">
        <v>1011389.8199345543</v>
      </c>
      <c r="K576" s="63">
        <v>1111817.9234450248</v>
      </c>
      <c r="L576" s="91">
        <v>1188343.0271542612</v>
      </c>
      <c r="M576" s="139"/>
      <c r="O576" s="2"/>
      <c r="P576" s="2"/>
    </row>
    <row r="577" spans="1:16" ht="18" customHeight="1">
      <c r="A577" s="15" t="s">
        <v>148</v>
      </c>
      <c r="B577" s="63">
        <v>606838.1491506844</v>
      </c>
      <c r="C577" s="63">
        <v>715070.7736570413</v>
      </c>
      <c r="D577" s="63">
        <v>794044.7477306692</v>
      </c>
      <c r="E577" s="63">
        <v>964735.9042371457</v>
      </c>
      <c r="F577" s="63">
        <v>1089267.469510608</v>
      </c>
      <c r="G577" s="63">
        <v>1283361.1115577188</v>
      </c>
      <c r="H577" s="63">
        <v>1459322.6872326566</v>
      </c>
      <c r="I577" s="63">
        <v>1728729.38495351</v>
      </c>
      <c r="J577" s="63">
        <v>1933171.9569282408</v>
      </c>
      <c r="K577" s="63">
        <v>2108357.1870961147</v>
      </c>
      <c r="L577" s="91">
        <v>2322030.7963129967</v>
      </c>
      <c r="M577" s="139"/>
      <c r="O577" s="2"/>
      <c r="P577" s="2"/>
    </row>
    <row r="578" spans="1:93" ht="18" customHeight="1">
      <c r="A578" s="15" t="s">
        <v>149</v>
      </c>
      <c r="B578" s="63">
        <v>651753.4576729314</v>
      </c>
      <c r="C578" s="63">
        <v>745734.8562909381</v>
      </c>
      <c r="D578" s="63">
        <v>820812.1141419115</v>
      </c>
      <c r="E578" s="63">
        <v>998266.5469775356</v>
      </c>
      <c r="F578" s="63">
        <v>1084322.3416503153</v>
      </c>
      <c r="G578" s="63">
        <v>1193764.5475191474</v>
      </c>
      <c r="H578" s="63">
        <v>1453932.2563225224</v>
      </c>
      <c r="I578" s="63">
        <v>1700465.7098916736</v>
      </c>
      <c r="J578" s="63">
        <v>1927967.7191876122</v>
      </c>
      <c r="K578" s="63">
        <v>2123423.173771628</v>
      </c>
      <c r="L578" s="91">
        <v>2387031.0991985225</v>
      </c>
      <c r="M578" s="139"/>
      <c r="O578" s="2"/>
      <c r="P578" s="2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</row>
    <row r="579" spans="1:93" ht="18" customHeight="1">
      <c r="A579" s="15" t="s">
        <v>150</v>
      </c>
      <c r="B579" s="63">
        <v>643139.9884891546</v>
      </c>
      <c r="C579" s="63">
        <v>739315.3918005328</v>
      </c>
      <c r="D579" s="63">
        <v>813093.4254088092</v>
      </c>
      <c r="E579" s="63">
        <v>854480.7428504125</v>
      </c>
      <c r="F579" s="63">
        <v>926619.5364197044</v>
      </c>
      <c r="G579" s="63">
        <v>1035991.8927826061</v>
      </c>
      <c r="H579" s="63">
        <v>1245991.902050925</v>
      </c>
      <c r="I579" s="63">
        <v>1410137.5234684767</v>
      </c>
      <c r="J579" s="63">
        <v>1583923.4398935235</v>
      </c>
      <c r="K579" s="63">
        <v>1731115.753978819</v>
      </c>
      <c r="L579" s="91">
        <v>1936700.6451947032</v>
      </c>
      <c r="M579" s="139"/>
      <c r="O579" s="2"/>
      <c r="P579" s="2"/>
      <c r="AI579" s="4"/>
      <c r="AJ579" s="4"/>
      <c r="AK579" s="4"/>
      <c r="AL579" s="4"/>
      <c r="AM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</row>
    <row r="580" spans="1:16" ht="18" customHeight="1">
      <c r="A580" s="15" t="s">
        <v>151</v>
      </c>
      <c r="B580" s="63">
        <v>549343.2196943541</v>
      </c>
      <c r="C580" s="63">
        <v>650775.7532728366</v>
      </c>
      <c r="D580" s="63">
        <v>733081.1431785699</v>
      </c>
      <c r="E580" s="63">
        <v>820947.1942245305</v>
      </c>
      <c r="F580" s="63">
        <v>890084.3698561842</v>
      </c>
      <c r="G580" s="63">
        <v>1010243.4614967549</v>
      </c>
      <c r="H580" s="63">
        <v>1203513.5942843785</v>
      </c>
      <c r="I580" s="63">
        <v>1352785.3668848777</v>
      </c>
      <c r="J580" s="63">
        <v>1511773.0712745488</v>
      </c>
      <c r="K580" s="63">
        <v>1656912.5373514416</v>
      </c>
      <c r="L580" s="91">
        <v>1870507.799480997</v>
      </c>
      <c r="M580" s="139"/>
      <c r="O580" s="2"/>
      <c r="P580" s="2"/>
    </row>
    <row r="581" spans="1:16" ht="18" customHeight="1">
      <c r="A581" s="15" t="s">
        <v>152</v>
      </c>
      <c r="B581" s="63">
        <v>393489.06847660907</v>
      </c>
      <c r="C581" s="63">
        <v>468065.69371051836</v>
      </c>
      <c r="D581" s="63">
        <v>510378.0679754943</v>
      </c>
      <c r="E581" s="63">
        <v>605125.8700133809</v>
      </c>
      <c r="F581" s="63">
        <v>655939.2341361188</v>
      </c>
      <c r="G581" s="63">
        <v>777080.6086601323</v>
      </c>
      <c r="H581" s="63">
        <v>900816.6771154747</v>
      </c>
      <c r="I581" s="63">
        <v>1033379.7769023937</v>
      </c>
      <c r="J581" s="63">
        <v>1145034.0453889072</v>
      </c>
      <c r="K581" s="63">
        <v>1253378.13519169</v>
      </c>
      <c r="L581" s="91">
        <v>1403184.679462919</v>
      </c>
      <c r="M581" s="139"/>
      <c r="O581" s="2"/>
      <c r="P581" s="2"/>
    </row>
    <row r="582" spans="1:93" ht="18" customHeight="1">
      <c r="A582" s="15" t="s">
        <v>170</v>
      </c>
      <c r="B582" s="63">
        <v>1025228.3132087031</v>
      </c>
      <c r="C582" s="63">
        <v>1288675.1617029365</v>
      </c>
      <c r="D582" s="63">
        <v>1448528.2238516354</v>
      </c>
      <c r="E582" s="63">
        <v>1768045.4056158848</v>
      </c>
      <c r="F582" s="63">
        <v>2132850.5872755274</v>
      </c>
      <c r="G582" s="63">
        <v>2363207.483758139</v>
      </c>
      <c r="H582" s="63">
        <v>2756811.523410687</v>
      </c>
      <c r="I582" s="63">
        <v>2383368.425158101</v>
      </c>
      <c r="J582" s="63">
        <v>2655398.210874507</v>
      </c>
      <c r="K582" s="63">
        <v>2797694.354151467</v>
      </c>
      <c r="L582" s="91">
        <v>3025542.876408908</v>
      </c>
      <c r="M582" s="139"/>
      <c r="O582" s="2"/>
      <c r="P582" s="2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</row>
    <row r="583" spans="1:23" ht="18" customHeight="1">
      <c r="A583" s="15" t="s">
        <v>154</v>
      </c>
      <c r="B583" s="63">
        <v>461354.0267974202</v>
      </c>
      <c r="C583" s="63">
        <v>539678.8507000403</v>
      </c>
      <c r="D583" s="63">
        <v>596582.5542015648</v>
      </c>
      <c r="E583" s="63">
        <v>706379.2491001171</v>
      </c>
      <c r="F583" s="63">
        <v>767947.570199857</v>
      </c>
      <c r="G583" s="63">
        <v>913678.3020771389</v>
      </c>
      <c r="H583" s="63">
        <v>1061281.5817034494</v>
      </c>
      <c r="I583" s="63">
        <v>1341116.6346791591</v>
      </c>
      <c r="J583" s="63">
        <v>1503941.914599781</v>
      </c>
      <c r="K583" s="63">
        <v>1677335.7605547553</v>
      </c>
      <c r="L583" s="91">
        <v>1901043.5436672536</v>
      </c>
      <c r="M583" s="139"/>
      <c r="O583" s="2"/>
      <c r="P583" s="2"/>
      <c r="Q583" s="4"/>
      <c r="R583" s="4"/>
      <c r="S583" s="4"/>
      <c r="T583" s="4"/>
      <c r="U583" s="4"/>
      <c r="V583" s="4"/>
      <c r="W583" s="4"/>
    </row>
    <row r="584" spans="1:16" ht="18" customHeight="1">
      <c r="A584" s="15" t="s">
        <v>155</v>
      </c>
      <c r="B584" s="63">
        <v>406771.11149139673</v>
      </c>
      <c r="C584" s="63">
        <v>478905.60457410465</v>
      </c>
      <c r="D584" s="63">
        <v>520192.73732821905</v>
      </c>
      <c r="E584" s="63">
        <v>632857.9152899951</v>
      </c>
      <c r="F584" s="63">
        <v>688031.5368868393</v>
      </c>
      <c r="G584" s="63">
        <v>950789.5776390211</v>
      </c>
      <c r="H584" s="63">
        <v>1010381.641841104</v>
      </c>
      <c r="I584" s="63">
        <v>1278841.3671914407</v>
      </c>
      <c r="J584" s="63">
        <v>1390124.810076964</v>
      </c>
      <c r="K584" s="63">
        <v>1543295.324637895</v>
      </c>
      <c r="L584" s="91">
        <v>1792304.6010002086</v>
      </c>
      <c r="M584" s="139"/>
      <c r="O584" s="2"/>
      <c r="P584" s="2"/>
    </row>
    <row r="585" spans="1:92" ht="18" customHeight="1">
      <c r="A585" s="15" t="s">
        <v>156</v>
      </c>
      <c r="B585" s="63">
        <v>654276.9371422736</v>
      </c>
      <c r="C585" s="63">
        <v>734264.328940388</v>
      </c>
      <c r="D585" s="63">
        <v>845543.3067193916</v>
      </c>
      <c r="E585" s="63">
        <v>1021361.1861566892</v>
      </c>
      <c r="F585" s="63">
        <v>1102946.569810373</v>
      </c>
      <c r="G585" s="63">
        <v>1175790.7652031814</v>
      </c>
      <c r="H585" s="63">
        <v>1446666.3958488617</v>
      </c>
      <c r="I585" s="63">
        <v>1700755.6200966798</v>
      </c>
      <c r="J585" s="63">
        <v>1919306.8956526262</v>
      </c>
      <c r="K585" s="63">
        <v>2106944.9961701026</v>
      </c>
      <c r="L585" s="91">
        <v>2415486.3722369913</v>
      </c>
      <c r="M585" s="139"/>
      <c r="O585" s="2"/>
      <c r="P585" s="2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</row>
    <row r="586" spans="1:90" ht="18" customHeight="1">
      <c r="A586" s="15" t="s">
        <v>157</v>
      </c>
      <c r="B586" s="63">
        <v>668540.325270588</v>
      </c>
      <c r="C586" s="63">
        <v>765661.2639575825</v>
      </c>
      <c r="D586" s="63">
        <v>870429.9958438431</v>
      </c>
      <c r="E586" s="63">
        <v>1054725.9214082647</v>
      </c>
      <c r="F586" s="63">
        <v>1149851.180638975</v>
      </c>
      <c r="G586" s="63">
        <v>1330118.0800656478</v>
      </c>
      <c r="H586" s="63">
        <v>1582194.0872484222</v>
      </c>
      <c r="I586" s="63">
        <v>1962154.7185590134</v>
      </c>
      <c r="J586" s="63">
        <v>2215719.62441576</v>
      </c>
      <c r="K586" s="63">
        <v>2459831.1825668486</v>
      </c>
      <c r="L586" s="91">
        <v>2845392.7188691096</v>
      </c>
      <c r="M586" s="139"/>
      <c r="O586" s="2"/>
      <c r="P586" s="2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</row>
    <row r="587" spans="1:54" ht="18" customHeight="1">
      <c r="A587" s="15" t="s">
        <v>158</v>
      </c>
      <c r="B587" s="63">
        <v>617593.6437860455</v>
      </c>
      <c r="C587" s="63">
        <v>696220.3491689791</v>
      </c>
      <c r="D587" s="63">
        <v>790535.5094977447</v>
      </c>
      <c r="E587" s="63">
        <v>940310.4728718849</v>
      </c>
      <c r="F587" s="63">
        <v>1069812.870507448</v>
      </c>
      <c r="G587" s="63">
        <v>1212014.6337437711</v>
      </c>
      <c r="H587" s="63">
        <v>1403250.816436889</v>
      </c>
      <c r="I587" s="63">
        <v>1662416.2692357705</v>
      </c>
      <c r="J587" s="63">
        <v>1895335.9179843431</v>
      </c>
      <c r="K587" s="63">
        <v>2067639.0417879415</v>
      </c>
      <c r="L587" s="91">
        <v>2301973.7833010727</v>
      </c>
      <c r="M587" s="139"/>
      <c r="O587" s="2"/>
      <c r="P587" s="2"/>
      <c r="AS587" s="4"/>
      <c r="AT587" s="4"/>
      <c r="AU587" s="4"/>
      <c r="AV587" s="4"/>
      <c r="AW587" s="4"/>
      <c r="AX587" s="4"/>
      <c r="AY587" s="4"/>
      <c r="AZ587" s="4"/>
      <c r="BA587" s="4"/>
      <c r="BB587" s="4"/>
    </row>
    <row r="588" spans="1:16" ht="18" customHeight="1">
      <c r="A588" s="15" t="s">
        <v>159</v>
      </c>
      <c r="B588" s="63">
        <v>304684.6089619531</v>
      </c>
      <c r="C588" s="63">
        <v>362809.78238535835</v>
      </c>
      <c r="D588" s="63">
        <v>390603.266185335</v>
      </c>
      <c r="E588" s="63">
        <v>463139.195806226</v>
      </c>
      <c r="F588" s="63">
        <v>499715.32459622354</v>
      </c>
      <c r="G588" s="63">
        <v>656887.7833843558</v>
      </c>
      <c r="H588" s="63">
        <v>710523.2139745425</v>
      </c>
      <c r="I588" s="63">
        <v>859978.4085559092</v>
      </c>
      <c r="J588" s="63">
        <v>930926.3684115935</v>
      </c>
      <c r="K588" s="63">
        <v>1023630.8887947607</v>
      </c>
      <c r="L588" s="91">
        <v>1113240.9332704996</v>
      </c>
      <c r="M588" s="139"/>
      <c r="O588" s="2"/>
      <c r="P588" s="2"/>
    </row>
    <row r="589" spans="1:56" ht="18" customHeight="1">
      <c r="A589" s="15" t="s">
        <v>160</v>
      </c>
      <c r="B589" s="63">
        <v>434525.83665196266</v>
      </c>
      <c r="C589" s="63">
        <v>475220.8971598883</v>
      </c>
      <c r="D589" s="63">
        <v>527087.3340553057</v>
      </c>
      <c r="E589" s="63">
        <v>626934.563829807</v>
      </c>
      <c r="F589" s="63">
        <v>674913.5616053597</v>
      </c>
      <c r="G589" s="63">
        <v>717849.8854242489</v>
      </c>
      <c r="H589" s="63">
        <v>863954.7473617785</v>
      </c>
      <c r="I589" s="63">
        <v>1059033.8518724556</v>
      </c>
      <c r="J589" s="63">
        <v>1180744.1986949681</v>
      </c>
      <c r="K589" s="63">
        <v>1284980.5360012597</v>
      </c>
      <c r="L589" s="91">
        <v>1380412.6278313485</v>
      </c>
      <c r="M589" s="139"/>
      <c r="O589" s="2"/>
      <c r="P589" s="2"/>
      <c r="BC589" s="6"/>
      <c r="BD589" s="6"/>
    </row>
    <row r="590" spans="1:16" ht="18" customHeight="1">
      <c r="A590" s="15" t="s">
        <v>161</v>
      </c>
      <c r="B590" s="63">
        <v>523480.98417117674</v>
      </c>
      <c r="C590" s="63">
        <v>609360.7474514152</v>
      </c>
      <c r="D590" s="63">
        <v>686298.3364112481</v>
      </c>
      <c r="E590" s="63">
        <v>824076.1370438279</v>
      </c>
      <c r="F590" s="63">
        <v>898935.6836950163</v>
      </c>
      <c r="G590" s="63">
        <v>986384.399560942</v>
      </c>
      <c r="H590" s="63">
        <v>1166858.7646794543</v>
      </c>
      <c r="I590" s="63">
        <v>1338931.1860167172</v>
      </c>
      <c r="J590" s="63">
        <v>1490058.7641495073</v>
      </c>
      <c r="K590" s="63">
        <v>1618883.3587850619</v>
      </c>
      <c r="L590" s="91">
        <v>1840723.5858530493</v>
      </c>
      <c r="M590" s="139"/>
      <c r="O590" s="2"/>
      <c r="P590" s="2"/>
    </row>
    <row r="591" spans="1:31" ht="18" customHeight="1">
      <c r="A591" s="15" t="s">
        <v>162</v>
      </c>
      <c r="B591" s="63">
        <v>322205.47034952487</v>
      </c>
      <c r="C591" s="63">
        <v>379118.0683879015</v>
      </c>
      <c r="D591" s="63">
        <v>507908.90249716985</v>
      </c>
      <c r="E591" s="63">
        <v>595672.1594592648</v>
      </c>
      <c r="F591" s="63">
        <v>646093.6811295666</v>
      </c>
      <c r="G591" s="63">
        <v>677937.2691186195</v>
      </c>
      <c r="H591" s="63">
        <v>817398.3858079804</v>
      </c>
      <c r="I591" s="63">
        <v>836181.0497513228</v>
      </c>
      <c r="J591" s="63">
        <v>941014.8127708192</v>
      </c>
      <c r="K591" s="63">
        <v>1024825.748817228</v>
      </c>
      <c r="L591" s="91">
        <v>1152553.1096846154</v>
      </c>
      <c r="M591" s="139"/>
      <c r="O591" s="2"/>
      <c r="P591" s="2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16" ht="18" customHeight="1">
      <c r="A592" s="15" t="s">
        <v>163</v>
      </c>
      <c r="B592" s="63">
        <v>356042.7306215625</v>
      </c>
      <c r="C592" s="63">
        <v>419194.50991516316</v>
      </c>
      <c r="D592" s="63">
        <v>470531.67253761314</v>
      </c>
      <c r="E592" s="63">
        <v>559836.9878112143</v>
      </c>
      <c r="F592" s="63">
        <v>608450.9564423726</v>
      </c>
      <c r="G592" s="63">
        <v>692318.9151152124</v>
      </c>
      <c r="H592" s="63">
        <v>795625.5206955948</v>
      </c>
      <c r="I592" s="63">
        <v>1108019.4984202231</v>
      </c>
      <c r="J592" s="63">
        <v>1235338.452293359</v>
      </c>
      <c r="K592" s="63">
        <v>1356573.1020658007</v>
      </c>
      <c r="L592" s="91">
        <v>1596343.6785214671</v>
      </c>
      <c r="M592" s="139"/>
      <c r="O592" s="2"/>
      <c r="P592" s="2"/>
    </row>
    <row r="593" spans="1:16" ht="18" customHeight="1">
      <c r="A593" s="15" t="s">
        <v>164</v>
      </c>
      <c r="B593" s="63">
        <v>349141.58994690655</v>
      </c>
      <c r="C593" s="63">
        <v>438350.4906884274</v>
      </c>
      <c r="D593" s="63">
        <v>470248.2655293104</v>
      </c>
      <c r="E593" s="63">
        <v>556302.5557831621</v>
      </c>
      <c r="F593" s="63">
        <v>606080.3522859175</v>
      </c>
      <c r="G593" s="63">
        <v>667464.2594615397</v>
      </c>
      <c r="H593" s="63">
        <v>785922.2875277117</v>
      </c>
      <c r="I593" s="63">
        <v>856688.2978534552</v>
      </c>
      <c r="J593" s="63">
        <v>959259.8773205138</v>
      </c>
      <c r="K593" s="63">
        <v>1042171.3396263013</v>
      </c>
      <c r="L593" s="91">
        <v>1075268.094323368</v>
      </c>
      <c r="M593" s="139"/>
      <c r="O593" s="2"/>
      <c r="P593" s="2"/>
    </row>
    <row r="594" spans="1:56" ht="18" customHeight="1">
      <c r="A594" s="15" t="s">
        <v>165</v>
      </c>
      <c r="B594" s="63">
        <v>504452.9636844385</v>
      </c>
      <c r="C594" s="63">
        <v>634697.8110818707</v>
      </c>
      <c r="D594" s="63">
        <v>709128.2621101654</v>
      </c>
      <c r="E594" s="63">
        <v>847264.3200774329</v>
      </c>
      <c r="F594" s="63">
        <v>1001273.0300538596</v>
      </c>
      <c r="G594" s="63">
        <v>1126184.5977259246</v>
      </c>
      <c r="H594" s="63">
        <v>1299682.0815303326</v>
      </c>
      <c r="I594" s="63">
        <v>1429220.222883083</v>
      </c>
      <c r="J594" s="63">
        <v>1645136.0288589057</v>
      </c>
      <c r="K594" s="63">
        <v>1790731.479017431</v>
      </c>
      <c r="L594" s="91">
        <v>2004353.3669153596</v>
      </c>
      <c r="M594" s="139"/>
      <c r="O594" s="2"/>
      <c r="P594" s="2"/>
      <c r="AK594" s="6"/>
      <c r="AL594" s="6"/>
      <c r="AM594" s="6"/>
      <c r="AN594" s="6"/>
      <c r="AO594" s="6"/>
      <c r="AP594" s="6"/>
      <c r="AQ594" s="6"/>
      <c r="AR594" s="6"/>
      <c r="BC594" s="4"/>
      <c r="BD594" s="4"/>
    </row>
    <row r="595" spans="1:16" ht="18" customHeight="1">
      <c r="A595" s="15" t="s">
        <v>166</v>
      </c>
      <c r="B595" s="63">
        <v>525677.0275470341</v>
      </c>
      <c r="C595" s="63">
        <v>599769.21629561</v>
      </c>
      <c r="D595" s="63">
        <v>632589.1542369861</v>
      </c>
      <c r="E595" s="63">
        <v>751076.5114055985</v>
      </c>
      <c r="F595" s="63">
        <v>802790.813184959</v>
      </c>
      <c r="G595" s="63">
        <v>872184.5980893666</v>
      </c>
      <c r="H595" s="63">
        <v>1042174.5318369548</v>
      </c>
      <c r="I595" s="63">
        <v>1299785.234044019</v>
      </c>
      <c r="J595" s="63">
        <v>1461960.4932121683</v>
      </c>
      <c r="K595" s="63">
        <v>1591616.8846490094</v>
      </c>
      <c r="L595" s="91">
        <v>1776538.279181727</v>
      </c>
      <c r="M595" s="139"/>
      <c r="O595" s="2"/>
      <c r="P595" s="2"/>
    </row>
    <row r="596" spans="1:90" s="6" customFormat="1" ht="18" customHeight="1">
      <c r="A596" s="15" t="s">
        <v>167</v>
      </c>
      <c r="B596" s="63">
        <v>562047.6146850354</v>
      </c>
      <c r="C596" s="63">
        <v>617163.857716223</v>
      </c>
      <c r="D596" s="63">
        <v>739529.624395783</v>
      </c>
      <c r="E596" s="63">
        <v>884734.3133967775</v>
      </c>
      <c r="F596" s="63">
        <v>945634.4654719756</v>
      </c>
      <c r="G596" s="63">
        <v>1048427.3945103372</v>
      </c>
      <c r="H596" s="63">
        <v>1235688.2320805828</v>
      </c>
      <c r="I596" s="63">
        <v>1440368.91424372</v>
      </c>
      <c r="J596" s="63">
        <v>1599832.446088494</v>
      </c>
      <c r="K596" s="63">
        <v>1742118.7710511698</v>
      </c>
      <c r="L596" s="91">
        <v>1930722.334224465</v>
      </c>
      <c r="M596" s="139"/>
      <c r="N596" s="3"/>
      <c r="O596" s="2"/>
      <c r="P596" s="2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</row>
    <row r="597" spans="1:13" ht="18" customHeight="1">
      <c r="A597" s="14" t="s">
        <v>168</v>
      </c>
      <c r="B597" s="76">
        <v>528017.9254505346</v>
      </c>
      <c r="C597" s="76">
        <v>620857.7356008124</v>
      </c>
      <c r="D597" s="76">
        <v>699127.1210896617</v>
      </c>
      <c r="E597" s="76">
        <v>830024.3639015544</v>
      </c>
      <c r="F597" s="76">
        <v>927329.6215347596</v>
      </c>
      <c r="G597" s="76">
        <v>1045848.4704642359</v>
      </c>
      <c r="H597" s="76">
        <v>1222224.4701598657</v>
      </c>
      <c r="I597" s="76">
        <v>1408222.7025474806</v>
      </c>
      <c r="J597" s="76">
        <v>1582796.6274967133</v>
      </c>
      <c r="K597" s="76">
        <v>1724415.6469729007</v>
      </c>
      <c r="L597" s="140">
        <v>1918927.842722047</v>
      </c>
      <c r="M597" s="139"/>
    </row>
    <row r="598" spans="1:12" ht="18" customHeight="1">
      <c r="A598" s="14"/>
      <c r="B598" s="63"/>
      <c r="C598" s="63"/>
      <c r="D598" s="63"/>
      <c r="E598" s="63"/>
      <c r="F598" s="63"/>
      <c r="G598" s="63"/>
      <c r="H598" s="63"/>
      <c r="I598" s="63"/>
      <c r="K598" s="83"/>
      <c r="L598" s="81"/>
    </row>
    <row r="599" spans="1:56" ht="18" customHeight="1">
      <c r="A599" s="14"/>
      <c r="B599" s="6"/>
      <c r="C599" s="6"/>
      <c r="D599" s="6"/>
      <c r="E599" s="6"/>
      <c r="F599" s="29"/>
      <c r="H599" s="6"/>
      <c r="I599" s="83"/>
      <c r="J599" s="9"/>
      <c r="K599" s="83"/>
      <c r="L599" s="81"/>
      <c r="BC599" s="4"/>
      <c r="BD599" s="4"/>
    </row>
    <row r="600" spans="1:56" ht="18" customHeight="1">
      <c r="A600" s="14" t="s">
        <v>256</v>
      </c>
      <c r="D600" s="15"/>
      <c r="F600" s="15"/>
      <c r="H600" s="15"/>
      <c r="J600" s="15"/>
      <c r="L600" s="15"/>
      <c r="M600" s="6"/>
      <c r="N600" s="6"/>
      <c r="BC600" s="4"/>
      <c r="BD600" s="4"/>
    </row>
    <row r="601" spans="2:12" ht="18" customHeight="1">
      <c r="B601" s="7">
        <v>2005</v>
      </c>
      <c r="C601" s="7">
        <v>2006</v>
      </c>
      <c r="D601" s="7">
        <v>2007</v>
      </c>
      <c r="E601" s="7">
        <v>2008</v>
      </c>
      <c r="F601" s="7">
        <v>2009</v>
      </c>
      <c r="G601" s="7">
        <v>2010</v>
      </c>
      <c r="H601" s="7">
        <v>2011</v>
      </c>
      <c r="I601" s="7">
        <v>2012</v>
      </c>
      <c r="J601" s="7">
        <v>2013</v>
      </c>
      <c r="K601" s="7">
        <v>2014</v>
      </c>
      <c r="L601" s="7">
        <v>2015</v>
      </c>
    </row>
    <row r="602" spans="2:90" ht="18" customHeight="1">
      <c r="B602" s="63">
        <f>B176-B175</f>
        <v>22479109.310642015</v>
      </c>
      <c r="C602" s="63">
        <f aca="true" t="shared" si="315" ref="C602:L602">C176-C175</f>
        <v>23587731.542904474</v>
      </c>
      <c r="D602" s="63">
        <f t="shared" si="315"/>
        <v>25279889.837539688</v>
      </c>
      <c r="E602" s="63">
        <f t="shared" si="315"/>
        <v>26704410.562533543</v>
      </c>
      <c r="F602" s="63">
        <f t="shared" si="315"/>
        <v>28052503.656518016</v>
      </c>
      <c r="G602" s="63">
        <f t="shared" si="315"/>
        <v>29898871.31949941</v>
      </c>
      <c r="H602" s="63">
        <f t="shared" si="315"/>
        <v>32234911.43606366</v>
      </c>
      <c r="I602" s="63">
        <f t="shared" si="315"/>
        <v>33988809.218142904</v>
      </c>
      <c r="J602" s="63">
        <f t="shared" si="315"/>
        <v>36241625.030669905</v>
      </c>
      <c r="K602" s="63">
        <f t="shared" si="315"/>
        <v>38760983.43386293</v>
      </c>
      <c r="L602" s="63">
        <f t="shared" si="315"/>
        <v>41405479.09486035</v>
      </c>
      <c r="O602" s="6"/>
      <c r="P602" s="6"/>
      <c r="Q602" s="6"/>
      <c r="R602" s="6"/>
      <c r="S602" s="6"/>
      <c r="T602" s="6"/>
      <c r="BC602" s="4"/>
      <c r="BD602" s="4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</row>
    <row r="603" spans="2:33" ht="18" customHeight="1">
      <c r="B603" s="92">
        <v>2006</v>
      </c>
      <c r="C603" s="131">
        <f>((C602/$B$602)^(1/1)-1)*100</f>
        <v>4.931788964332395</v>
      </c>
      <c r="D603" s="131">
        <f>((D602/$B$602)^(1/2)-1)*100</f>
        <v>6.046914981646201</v>
      </c>
      <c r="E603" s="131">
        <f>((E602/$B$602)^(1/3)-1)*100</f>
        <v>5.90943041549068</v>
      </c>
      <c r="F603" s="131">
        <f>((F602/$B$602)^(1/4)-1)*100</f>
        <v>5.6934640978290485</v>
      </c>
      <c r="G603" s="131">
        <f>((G602/$B$602)^(1/5)-1)*100</f>
        <v>5.870542617083996</v>
      </c>
      <c r="H603" s="131">
        <f>((H602/$B$602)^(1/6)-1)*100</f>
        <v>6.191860640642721</v>
      </c>
      <c r="I603" s="131">
        <f>((I602/$B$602)^(1/7)-1)*100</f>
        <v>6.084266681301842</v>
      </c>
      <c r="J603" s="131">
        <f>((J602/$B$602)^(1/8)-1)*100</f>
        <v>6.152095167638549</v>
      </c>
      <c r="K603" s="131">
        <f>((K602/$B$602)^(1/9)-1)*100</f>
        <v>6.240628690083616</v>
      </c>
      <c r="L603" s="131">
        <f>((L602/$B$602)^(1/10)-1)*100</f>
        <v>6.298679984734523</v>
      </c>
      <c r="M603" s="6"/>
      <c r="N603" s="6"/>
      <c r="AC603" s="66"/>
      <c r="AD603" s="66"/>
      <c r="AE603" s="66"/>
      <c r="AF603" s="66"/>
      <c r="AG603" s="66"/>
    </row>
    <row r="604" spans="2:12" ht="18" customHeight="1">
      <c r="B604" s="92">
        <v>2007</v>
      </c>
      <c r="C604" s="93"/>
      <c r="D604" s="131">
        <f>((D602/$C$602)^(1/1)-1)*100</f>
        <v>7.1738916120750895</v>
      </c>
      <c r="E604" s="131">
        <f>((E602/$C$602)^(1/2)-1)*100</f>
        <v>6.401661584482454</v>
      </c>
      <c r="F604" s="131">
        <f>((F602/$C$602)^(1/3)-1)*100</f>
        <v>5.948582459860363</v>
      </c>
      <c r="G604" s="131">
        <f>((G602/$C$602)^(1/4)-1)*100</f>
        <v>6.106540355686518</v>
      </c>
      <c r="H604" s="131">
        <f>((H602/$C$602)^(1/5)-1)*100</f>
        <v>6.445684978513833</v>
      </c>
      <c r="I604" s="131">
        <f>((I602/$C$602)^(1/6)-1)*100</f>
        <v>6.277573183914464</v>
      </c>
      <c r="J604" s="131">
        <f>((J602/$C$602)^(1/7)-1)*100</f>
        <v>6.32757929236667</v>
      </c>
      <c r="K604" s="131">
        <f>((K602/$C$602)^(1/8)-1)*100</f>
        <v>6.405377389054201</v>
      </c>
      <c r="L604" s="131">
        <f>((L602/$C$602)^(1/9)-1)*100</f>
        <v>6.451651669870961</v>
      </c>
    </row>
    <row r="605" spans="2:87" ht="18" customHeight="1">
      <c r="B605" s="92">
        <v>2008</v>
      </c>
      <c r="C605" s="94"/>
      <c r="D605" s="131"/>
      <c r="E605" s="131">
        <f>((E602/$D602)^(1/1)-1)*100</f>
        <v>5.634995777863305</v>
      </c>
      <c r="F605" s="131">
        <f>((F602/$D602)^(1/2)-1)*100</f>
        <v>5.341191254196231</v>
      </c>
      <c r="G605" s="131">
        <f>((G602/$D602)^(1/3)-1)*100</f>
        <v>5.753124034410995</v>
      </c>
      <c r="H605" s="131">
        <f>((H602/$D602)^(1/4)-1)*100</f>
        <v>6.264407745500322</v>
      </c>
      <c r="I605" s="131">
        <f>((I602/$D602)^(1/5)-1)*100</f>
        <v>6.099211044574759</v>
      </c>
      <c r="J605" s="131">
        <f>((J602/$D602)^(1/6)-1)*100</f>
        <v>6.187178406870997</v>
      </c>
      <c r="K605" s="131">
        <f>((K602/$D602)^(1/7)-1)*100</f>
        <v>6.296040429054517</v>
      </c>
      <c r="L605" s="131">
        <f>((L602/$D602)^(1/8)-1)*100</f>
        <v>6.361714572785404</v>
      </c>
      <c r="O605" s="6"/>
      <c r="P605" s="6"/>
      <c r="Q605" s="6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</row>
    <row r="606" spans="2:33" ht="18" customHeight="1">
      <c r="B606" s="92">
        <v>2009</v>
      </c>
      <c r="C606" s="93"/>
      <c r="D606" s="131"/>
      <c r="E606" s="131"/>
      <c r="F606" s="131">
        <f>((F602/$E$602)^(1/1)-1)*100</f>
        <v>5.04820389436289</v>
      </c>
      <c r="G606" s="131">
        <f>((G602/$E$602)^(1/2)-1)*100</f>
        <v>5.812237690608368</v>
      </c>
      <c r="H606" s="131">
        <f>((H602/$E$602)^(1/3)-1)*100</f>
        <v>6.475044026601751</v>
      </c>
      <c r="I606" s="131">
        <f>((I602/$E$602)^(1/4)-1)*100</f>
        <v>6.215583262360047</v>
      </c>
      <c r="J606" s="131">
        <f>((J602/$E$602)^(1/5)-1)*100</f>
        <v>6.297960819901216</v>
      </c>
      <c r="K606" s="131">
        <f>((K602/$E$602)^(1/6)-1)*100</f>
        <v>6.406616019414546</v>
      </c>
      <c r="L606" s="131">
        <f>((L602/$E$602)^(1/7)-1)*100</f>
        <v>6.465938864785392</v>
      </c>
      <c r="AC606" s="4"/>
      <c r="AD606" s="4"/>
      <c r="AE606" s="4"/>
      <c r="AF606" s="4"/>
      <c r="AG606" s="4"/>
    </row>
    <row r="607" spans="2:28" ht="18" customHeight="1">
      <c r="B607" s="92">
        <v>2010</v>
      </c>
      <c r="C607" s="93"/>
      <c r="D607" s="131"/>
      <c r="E607" s="131"/>
      <c r="F607" s="131"/>
      <c r="G607" s="131">
        <f>((G602/$F$602)^(1/1)-1)*100</f>
        <v>6.581828437093495</v>
      </c>
      <c r="H607" s="131">
        <f>((H602/$F$602)^(1/2)-1)*100</f>
        <v>7.195715361270261</v>
      </c>
      <c r="I607" s="131">
        <f>((I602/$F$602)^(1/3)-1)*100</f>
        <v>6.607585487436651</v>
      </c>
      <c r="J607" s="131">
        <f>((J602/$F$602)^(1/4)-1)*100</f>
        <v>6.612716355380033</v>
      </c>
      <c r="K607" s="131">
        <f>((K602/$F$602)^(1/5)-1)*100</f>
        <v>6.680399145254512</v>
      </c>
      <c r="L607" s="131">
        <f>((L602/$F$602)^(1/6)-1)*100</f>
        <v>6.704081327104605</v>
      </c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2:87" ht="18" customHeight="1">
      <c r="B608" s="92">
        <v>2011</v>
      </c>
      <c r="C608" s="94"/>
      <c r="D608" s="131"/>
      <c r="E608" s="131"/>
      <c r="F608" s="131"/>
      <c r="G608" s="131"/>
      <c r="H608" s="131">
        <f>((H602/$G$602)^(1/1)-1)*100</f>
        <v>7.813138133547981</v>
      </c>
      <c r="I608" s="131">
        <f>((I602/$G$602)^(1/2)-1)*100</f>
        <v>6.620466346726528</v>
      </c>
      <c r="J608" s="131">
        <f>((J602/$G$602)^(1/3)-1)*100</f>
        <v>6.623014317228537</v>
      </c>
      <c r="K608" s="131">
        <f>((K602/$G$602)^(1/4)-1)*100</f>
        <v>6.705056063024006</v>
      </c>
      <c r="L608" s="131">
        <f>((L602/$G$602)^(1/5)-1)*100</f>
        <v>6.728548727336459</v>
      </c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</row>
    <row r="609" spans="2:12" ht="18" customHeight="1">
      <c r="B609" s="92">
        <v>2012</v>
      </c>
      <c r="C609" s="93"/>
      <c r="D609" s="131"/>
      <c r="E609" s="131"/>
      <c r="F609" s="131"/>
      <c r="G609" s="131"/>
      <c r="H609" s="131"/>
      <c r="I609" s="131">
        <f>((I602/$H$602)^(1/1)-1)*100</f>
        <v>5.440988369265454</v>
      </c>
      <c r="J609" s="131">
        <f>((J602/$H$602)^(1/2)-1)*100</f>
        <v>6.032888071749776</v>
      </c>
      <c r="K609" s="131">
        <f>((K602/$H$602)^(1/3)-1)*100</f>
        <v>6.338231988655929</v>
      </c>
      <c r="L609" s="131">
        <f>((L602/$H$602)^(1/4)-1)*100</f>
        <v>6.459110504398424</v>
      </c>
    </row>
    <row r="610" spans="2:12" ht="18" customHeight="1">
      <c r="B610" s="92">
        <v>2013</v>
      </c>
      <c r="C610" s="93"/>
      <c r="D610" s="131"/>
      <c r="E610" s="131"/>
      <c r="F610" s="131"/>
      <c r="G610" s="131"/>
      <c r="H610" s="131"/>
      <c r="I610" s="131"/>
      <c r="J610" s="131">
        <f>((J602/$I$602)^(1/1)-1)*100</f>
        <v>6.628110440904966</v>
      </c>
      <c r="K610" s="131">
        <f>((K602/$I$602)^(1/2)-1)*100</f>
        <v>6.7897128904526705</v>
      </c>
      <c r="L610" s="131">
        <f>((L602/$I$602)^(1/3)-1)*100</f>
        <v>6.800664509967058</v>
      </c>
    </row>
    <row r="611" spans="2:12" ht="18" customHeight="1">
      <c r="B611" s="92">
        <v>2014</v>
      </c>
      <c r="C611" s="93"/>
      <c r="D611" s="131"/>
      <c r="E611" s="131"/>
      <c r="F611" s="131"/>
      <c r="G611" s="131"/>
      <c r="H611" s="131"/>
      <c r="I611" s="131"/>
      <c r="J611" s="131"/>
      <c r="K611" s="131">
        <f>((K602/J$602)^(1/1)-1)*100</f>
        <v>6.9515602599524495</v>
      </c>
      <c r="L611" s="131">
        <f>((L602/J$602)^(1/2)-1)*100</f>
        <v>6.887046231529537</v>
      </c>
    </row>
    <row r="612" spans="1:12" ht="18" customHeight="1">
      <c r="A612" s="92"/>
      <c r="C612" s="95"/>
      <c r="D612" s="95"/>
      <c r="E612" s="95"/>
      <c r="F612" s="95"/>
      <c r="G612" s="95"/>
      <c r="H612" s="95"/>
      <c r="I612" s="95"/>
      <c r="J612" s="96"/>
      <c r="K612" s="96"/>
      <c r="L612" s="131">
        <f>((L602/K$602)^(1/1)-1)*100</f>
        <v>6.822571118479659</v>
      </c>
    </row>
    <row r="613" spans="1:12" ht="18" customHeight="1">
      <c r="A613" s="92"/>
      <c r="B613" s="92"/>
      <c r="C613" s="95"/>
      <c r="D613" s="95"/>
      <c r="E613" s="95"/>
      <c r="F613" s="95"/>
      <c r="G613" s="95"/>
      <c r="H613" s="95"/>
      <c r="I613" s="95"/>
      <c r="J613" s="96"/>
      <c r="K613" s="96"/>
      <c r="L613" s="41"/>
    </row>
    <row r="614" spans="1:12" ht="18" customHeight="1">
      <c r="A614" s="92"/>
      <c r="C614" s="95"/>
      <c r="D614" s="95"/>
      <c r="E614" s="95"/>
      <c r="F614" s="95"/>
      <c r="G614" s="95"/>
      <c r="H614" s="95"/>
      <c r="I614" s="95"/>
      <c r="J614" s="96"/>
      <c r="K614" s="96"/>
      <c r="L614" s="41"/>
    </row>
    <row r="615" spans="1:9" ht="18" customHeight="1">
      <c r="A615" s="13"/>
      <c r="B615" s="97"/>
      <c r="C615" s="97"/>
      <c r="D615" s="97"/>
      <c r="E615" s="97"/>
      <c r="I615" s="15"/>
    </row>
    <row r="616" spans="1:14" ht="18" customHeight="1">
      <c r="A616" s="14" t="s">
        <v>257</v>
      </c>
      <c r="B616" s="2"/>
      <c r="C616" s="2"/>
      <c r="D616" s="2"/>
      <c r="E616" s="2"/>
      <c r="F616" s="2"/>
      <c r="I616" s="15"/>
      <c r="M616" s="4"/>
      <c r="N616" s="4"/>
    </row>
    <row r="617" spans="1:12" ht="18" customHeight="1">
      <c r="A617" s="15"/>
      <c r="D617" s="15"/>
      <c r="F617" s="15"/>
      <c r="H617" s="15"/>
      <c r="J617" s="15"/>
      <c r="L617" s="15"/>
    </row>
    <row r="618" spans="2:54" ht="18" customHeight="1">
      <c r="B618" s="7">
        <v>2005</v>
      </c>
      <c r="C618" s="7">
        <v>2006</v>
      </c>
      <c r="D618" s="7">
        <v>2007</v>
      </c>
      <c r="E618" s="7">
        <v>2008</v>
      </c>
      <c r="F618" s="7">
        <v>2009</v>
      </c>
      <c r="G618" s="7">
        <v>2010</v>
      </c>
      <c r="H618" s="7">
        <v>2011</v>
      </c>
      <c r="I618" s="7">
        <v>2012</v>
      </c>
      <c r="J618" s="7">
        <v>2013</v>
      </c>
      <c r="K618" s="7">
        <v>2014</v>
      </c>
      <c r="L618" s="7">
        <v>2015</v>
      </c>
      <c r="O618" s="4"/>
      <c r="P618" s="4"/>
      <c r="Q618" s="4"/>
      <c r="R618" s="4"/>
      <c r="S618" s="4"/>
      <c r="T618" s="4"/>
      <c r="AS618" s="6"/>
      <c r="AT618" s="6"/>
      <c r="AU618" s="6"/>
      <c r="AV618" s="6"/>
      <c r="AW618" s="6"/>
      <c r="AX618" s="6"/>
      <c r="AY618" s="6"/>
      <c r="AZ618" s="6"/>
      <c r="BA618" s="6"/>
      <c r="BB618" s="6"/>
    </row>
    <row r="619" spans="2:56" ht="18" customHeight="1">
      <c r="B619" s="63">
        <f aca="true" t="shared" si="316" ref="B619:L619">B149</f>
        <v>6854440.888589126</v>
      </c>
      <c r="C619" s="63">
        <f t="shared" si="316"/>
        <v>7015536.580213301</v>
      </c>
      <c r="D619" s="63">
        <f t="shared" si="316"/>
        <v>7181356.646607314</v>
      </c>
      <c r="E619" s="63">
        <f t="shared" si="316"/>
        <v>7720033.321405119</v>
      </c>
      <c r="F619" s="63">
        <f t="shared" si="316"/>
        <v>8113750.343425717</v>
      </c>
      <c r="G619" s="63">
        <f t="shared" si="316"/>
        <v>8332436.006331276</v>
      </c>
      <c r="H619" s="63">
        <f t="shared" si="316"/>
        <v>8621829.372154199</v>
      </c>
      <c r="I619" s="63">
        <f t="shared" si="316"/>
        <v>8901917.202910198</v>
      </c>
      <c r="J619" s="63">
        <f t="shared" si="316"/>
        <v>9186730.557632312</v>
      </c>
      <c r="K619" s="63">
        <f t="shared" si="316"/>
        <v>9497468.224964641</v>
      </c>
      <c r="L619" s="63">
        <f t="shared" si="316"/>
        <v>9719965.382262468</v>
      </c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BC619" s="6"/>
      <c r="BD619" s="6"/>
    </row>
    <row r="620" spans="2:12" ht="18" customHeight="1">
      <c r="B620" s="92">
        <v>2006</v>
      </c>
      <c r="C620" s="131">
        <f>((C619/$B$619)^(1/1)-1)*100</f>
        <v>2.3502382505385278</v>
      </c>
      <c r="D620" s="131">
        <f>((D619/$B$619)^(1/2)-1)*100</f>
        <v>2.3569249205267706</v>
      </c>
      <c r="E620" s="131">
        <f>((E619/$B$619)^(1/3)-1)*100</f>
        <v>4.043682019100547</v>
      </c>
      <c r="F620" s="131">
        <f>((F619/$B$619)^(1/4)-1)*100</f>
        <v>4.3067469810158965</v>
      </c>
      <c r="G620" s="131">
        <f>((G619/$B$619)^(1/5)-1)*100</f>
        <v>3.9824366793543176</v>
      </c>
      <c r="H620" s="131">
        <f>((H619/$B$619)^(1/6)-1)*100</f>
        <v>3.8973725145340588</v>
      </c>
      <c r="I620" s="131">
        <f>((I619/$B$619)^(1/7)-1)*100</f>
        <v>3.804440203313453</v>
      </c>
      <c r="J620" s="131">
        <f>((J619/$B$619)^(1/8)-1)*100</f>
        <v>3.728624256787838</v>
      </c>
      <c r="K620" s="131">
        <f>((K619/$B$619)^(1/9)-1)*100</f>
        <v>3.6901046128405612</v>
      </c>
      <c r="L620" s="131">
        <f>((L619/$B$619)^(1/10)-1)*100</f>
        <v>3.5545696724098796</v>
      </c>
    </row>
    <row r="621" spans="2:12" ht="18" customHeight="1">
      <c r="B621" s="92">
        <v>2007</v>
      </c>
      <c r="C621" s="131"/>
      <c r="D621" s="131">
        <f>((D619/$C$619)^(1/1)-1)*100</f>
        <v>2.363612027363593</v>
      </c>
      <c r="E621" s="131">
        <f>((E619/$C$619)^(1/2)-1)*100</f>
        <v>4.9008822339985825</v>
      </c>
      <c r="F621" s="131">
        <f>((F619/$C$619)^(1/3)-1)*100</f>
        <v>4.967192701515444</v>
      </c>
      <c r="G621" s="131">
        <f>((G619/$C$619)^(1/4)-1)*100</f>
        <v>4.394537211509886</v>
      </c>
      <c r="H621" s="131">
        <f>((H619/$C$619)^(1/5)-1)*100</f>
        <v>4.209594523607296</v>
      </c>
      <c r="I621" s="131">
        <f>((I619/$C$619)^(1/6)-1)*100</f>
        <v>4.0488080698566575</v>
      </c>
      <c r="J621" s="131">
        <f>((J619/$C$619)^(1/7)-1)*100</f>
        <v>3.927046112037469</v>
      </c>
      <c r="K621" s="131">
        <f>((K619/$C$619)^(1/8)-1)*100</f>
        <v>3.8588165219267223</v>
      </c>
      <c r="L621" s="131">
        <f>((L619/$C$619)^(1/9)-1)*100</f>
        <v>3.6892560003534136</v>
      </c>
    </row>
    <row r="622" spans="2:12" ht="18" customHeight="1">
      <c r="B622" s="92">
        <v>2008</v>
      </c>
      <c r="C622" s="131"/>
      <c r="D622" s="131"/>
      <c r="E622" s="131">
        <f>((E619/$D$619)^(1/1)-1)*100</f>
        <v>7.5010433446762725</v>
      </c>
      <c r="F622" s="131">
        <f>((F619/$D$619)^(1/2)-1)*100</f>
        <v>6.293711678122138</v>
      </c>
      <c r="G622" s="131">
        <f>((G619/$D$619)^(1/3)-1)*100</f>
        <v>5.080427377590735</v>
      </c>
      <c r="H622" s="131">
        <f>((H619/$D$619)^(1/4)-1)*100</f>
        <v>4.676268392118832</v>
      </c>
      <c r="I622" s="131">
        <f>((I619/$D$619)^(1/5)-1)*100</f>
        <v>4.38916194434662</v>
      </c>
      <c r="J622" s="131">
        <f>((J619/$D$619)^(1/6)-1)*100</f>
        <v>4.189930234043859</v>
      </c>
      <c r="K622" s="131">
        <f>((K619/$D$619)^(1/7)-1)*100</f>
        <v>4.07419264273543</v>
      </c>
      <c r="L622" s="131">
        <f>((L619/$D$619)^(1/8)-1)*100</f>
        <v>3.8561640580650813</v>
      </c>
    </row>
    <row r="623" spans="2:12" ht="18" customHeight="1">
      <c r="B623" s="92">
        <v>2009</v>
      </c>
      <c r="C623" s="131"/>
      <c r="D623" s="131"/>
      <c r="E623" s="131"/>
      <c r="F623" s="131">
        <f>((F619/$E$619)^(1/1)-1)*100</f>
        <v>5.099939412553445</v>
      </c>
      <c r="G623" s="131">
        <f>((G619/$E$619)^(1/2)-1)*100</f>
        <v>3.890636260761493</v>
      </c>
      <c r="H623" s="131">
        <f>((H619/$E$619)^(1/3)-1)*100</f>
        <v>3.7512687550038004</v>
      </c>
      <c r="I623" s="131">
        <f>((I619/$E$619)^(1/4)-1)*100</f>
        <v>3.6253699278091522</v>
      </c>
      <c r="J623" s="131">
        <f>((J619/$E$619)^(1/5)-1)*100</f>
        <v>3.5400477216552817</v>
      </c>
      <c r="K623" s="131">
        <f>((K619/$E$619)^(1/6)-1)*100</f>
        <v>3.513766758378911</v>
      </c>
      <c r="L623" s="131">
        <f>((L619/$E$619)^(1/7)-1)*100</f>
        <v>3.3456546036070733</v>
      </c>
    </row>
    <row r="624" spans="2:29" ht="18" customHeight="1">
      <c r="B624" s="92">
        <v>2010</v>
      </c>
      <c r="C624" s="131"/>
      <c r="D624" s="131"/>
      <c r="E624" s="131"/>
      <c r="F624" s="131"/>
      <c r="G624" s="131">
        <f>((G619/$F$619)^(1/1)-1)*100</f>
        <v>2.6952476185411856</v>
      </c>
      <c r="H624" s="131">
        <f>((H619/$F$619)^(1/2)-1)*100</f>
        <v>3.0834373126340298</v>
      </c>
      <c r="I624" s="131">
        <f>((I619/$F$619)^(1/3)-1)*100</f>
        <v>3.1384586186191</v>
      </c>
      <c r="J624" s="131">
        <f>((J619/$F$619)^(1/4)-1)*100</f>
        <v>3.153705792053474</v>
      </c>
      <c r="K624" s="131">
        <f>((K619/$F$619)^(1/5)-1)*100</f>
        <v>3.199416497792229</v>
      </c>
      <c r="L624" s="131">
        <f>((L619/$F$619)^(1/6)-1)*100</f>
        <v>3.056133945058259</v>
      </c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2:12" ht="18" customHeight="1">
      <c r="B625" s="92">
        <v>2011</v>
      </c>
      <c r="C625" s="131"/>
      <c r="D625" s="131"/>
      <c r="E625" s="131"/>
      <c r="F625" s="131"/>
      <c r="G625" s="131"/>
      <c r="H625" s="131">
        <f>((H619/$G$619)^(1/1)-1)*100</f>
        <v>3.4730943700381323</v>
      </c>
      <c r="I625" s="131">
        <f>((I619/$G$619)^(1/2)-1)*100</f>
        <v>3.360780905439631</v>
      </c>
      <c r="J625" s="131">
        <f>((J619/$G$619)^(1/3)-1)*100</f>
        <v>3.306979549742106</v>
      </c>
      <c r="K625" s="131">
        <f>((K619/$G$619)^(1/4)-1)*100</f>
        <v>3.325844986321491</v>
      </c>
      <c r="L625" s="131">
        <f>((L619/$G$619)^(1/5)-1)*100</f>
        <v>3.1284632529403833</v>
      </c>
    </row>
    <row r="626" spans="2:12" ht="18" customHeight="1">
      <c r="B626" s="92">
        <v>2012</v>
      </c>
      <c r="C626" s="131"/>
      <c r="D626" s="131"/>
      <c r="E626" s="131"/>
      <c r="F626" s="131"/>
      <c r="G626" s="131"/>
      <c r="H626" s="131"/>
      <c r="I626" s="131">
        <f>((I619/$H$619)^(1/1)-1)*100</f>
        <v>3.2485893499655027</v>
      </c>
      <c r="J626" s="131">
        <f>((J619/$H$619)^(1/2)-1)*100</f>
        <v>3.224022171109664</v>
      </c>
      <c r="K626" s="131">
        <f>((K619/$H$619)^(1/3)-1)*100</f>
        <v>3.276808438945422</v>
      </c>
      <c r="L626" s="131">
        <f>((L619/$H$619)^(1/4)-1)*100</f>
        <v>3.0424849732972215</v>
      </c>
    </row>
    <row r="627" spans="2:12" ht="18" customHeight="1">
      <c r="B627" s="92">
        <v>2013</v>
      </c>
      <c r="C627" s="131"/>
      <c r="D627" s="131"/>
      <c r="E627" s="131"/>
      <c r="F627" s="131"/>
      <c r="G627" s="131"/>
      <c r="H627" s="131"/>
      <c r="I627" s="131"/>
      <c r="J627" s="131">
        <f>((J619/$I$619)^(1/1)-1)*100</f>
        <v>3.199460837818213</v>
      </c>
      <c r="K627" s="131">
        <f>((K619/$I$619)^(1/2)-1)*100</f>
        <v>3.290920875535619</v>
      </c>
      <c r="L627" s="131">
        <f>((L619/$I$619)^(1/3)-1)*100</f>
        <v>2.9738749826973887</v>
      </c>
    </row>
    <row r="628" spans="2:12" ht="18" customHeight="1">
      <c r="B628" s="92">
        <v>2014</v>
      </c>
      <c r="C628" s="131"/>
      <c r="D628" s="131"/>
      <c r="E628" s="131"/>
      <c r="F628" s="131"/>
      <c r="G628" s="131"/>
      <c r="H628" s="131"/>
      <c r="I628" s="131"/>
      <c r="J628" s="131"/>
      <c r="K628" s="131">
        <f>((K619/$J$619)^(1/1)-1)*100</f>
        <v>3.382461969282091</v>
      </c>
      <c r="L628" s="131">
        <f>((L619/$J$619)^(1/2)-1)*100</f>
        <v>2.8612670398720175</v>
      </c>
    </row>
    <row r="629" spans="1:12" ht="18" customHeight="1">
      <c r="A629" s="92"/>
      <c r="C629" s="95"/>
      <c r="D629" s="95"/>
      <c r="E629" s="95"/>
      <c r="F629" s="95"/>
      <c r="G629" s="95"/>
      <c r="H629" s="95"/>
      <c r="I629" s="95"/>
      <c r="J629" s="96"/>
      <c r="K629" s="96"/>
      <c r="L629" s="131">
        <f>((L619/$K$619)^(1/1)-1)*100</f>
        <v>2.3426996756144014</v>
      </c>
    </row>
    <row r="630" spans="1:12" ht="18" customHeight="1">
      <c r="A630" s="92"/>
      <c r="B630" s="92"/>
      <c r="C630" s="95"/>
      <c r="D630" s="95"/>
      <c r="E630" s="95"/>
      <c r="F630" s="95"/>
      <c r="G630" s="95"/>
      <c r="H630" s="95"/>
      <c r="I630" s="95"/>
      <c r="J630" s="96"/>
      <c r="K630" s="96"/>
      <c r="L630" s="41"/>
    </row>
    <row r="631" spans="1:12" ht="18" customHeight="1">
      <c r="A631" s="92"/>
      <c r="C631" s="95"/>
      <c r="D631" s="95"/>
      <c r="E631" s="95"/>
      <c r="F631" s="95"/>
      <c r="G631" s="95"/>
      <c r="H631" s="95"/>
      <c r="I631" s="95"/>
      <c r="J631" s="96"/>
      <c r="K631" s="96"/>
      <c r="L631" s="41"/>
    </row>
    <row r="632" spans="1:11" ht="18" customHeight="1">
      <c r="A632" s="15"/>
      <c r="B632" s="97"/>
      <c r="C632" s="97"/>
      <c r="D632" s="97"/>
      <c r="E632" s="97"/>
      <c r="F632" s="4"/>
      <c r="H632" s="83"/>
      <c r="I632" s="37"/>
      <c r="J632" s="2"/>
      <c r="K632" s="66"/>
    </row>
    <row r="633" spans="1:11" ht="18" customHeight="1">
      <c r="A633" s="14" t="s">
        <v>258</v>
      </c>
      <c r="D633" s="68"/>
      <c r="E633" s="68"/>
      <c r="F633" s="68"/>
      <c r="J633" s="83"/>
      <c r="K633" s="66"/>
    </row>
    <row r="634" spans="1:88" s="4" customFormat="1" ht="18" customHeight="1">
      <c r="A634" s="15"/>
      <c r="B634" s="15"/>
      <c r="C634" s="3"/>
      <c r="D634" s="15"/>
      <c r="E634" s="3"/>
      <c r="F634" s="15"/>
      <c r="G634" s="3"/>
      <c r="H634" s="15"/>
      <c r="I634" s="3"/>
      <c r="J634" s="15"/>
      <c r="K634" s="3"/>
      <c r="L634" s="15"/>
      <c r="M634" s="6"/>
      <c r="N634" s="6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</row>
    <row r="635" spans="2:90" s="4" customFormat="1" ht="18" customHeight="1">
      <c r="B635" s="67">
        <v>2005</v>
      </c>
      <c r="C635" s="7">
        <v>2006</v>
      </c>
      <c r="D635" s="67">
        <v>2007</v>
      </c>
      <c r="E635" s="7">
        <v>2008</v>
      </c>
      <c r="F635" s="67">
        <v>2009</v>
      </c>
      <c r="G635" s="7">
        <v>2010</v>
      </c>
      <c r="H635" s="67">
        <v>2011</v>
      </c>
      <c r="I635" s="7">
        <v>2012</v>
      </c>
      <c r="J635" s="67">
        <v>2013</v>
      </c>
      <c r="K635" s="7">
        <v>2014</v>
      </c>
      <c r="L635" s="67">
        <v>2015</v>
      </c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</row>
    <row r="636" spans="2:20" s="4" customFormat="1" ht="18" customHeight="1">
      <c r="B636" s="63">
        <f aca="true" t="shared" si="317" ref="B636:L636">B154</f>
        <v>4585546.063762207</v>
      </c>
      <c r="C636" s="63">
        <f t="shared" si="317"/>
        <v>4869212.933879618</v>
      </c>
      <c r="D636" s="63">
        <f t="shared" si="317"/>
        <v>5406037.613839259</v>
      </c>
      <c r="E636" s="63">
        <f t="shared" si="317"/>
        <v>5759170.887796985</v>
      </c>
      <c r="F636" s="63">
        <f t="shared" si="317"/>
        <v>5949362.61820559</v>
      </c>
      <c r="G636" s="63">
        <f t="shared" si="317"/>
        <v>6489910.396429449</v>
      </c>
      <c r="H636" s="63">
        <f t="shared" si="317"/>
        <v>7271804.34551743</v>
      </c>
      <c r="I636" s="63">
        <f t="shared" si="317"/>
        <v>7566056.891040649</v>
      </c>
      <c r="J636" s="63">
        <f t="shared" si="317"/>
        <v>8287309.054939365</v>
      </c>
      <c r="K636" s="63">
        <f t="shared" si="317"/>
        <v>9144463.872946825</v>
      </c>
      <c r="L636" s="63">
        <f t="shared" si="317"/>
        <v>10174155.660571497</v>
      </c>
      <c r="M636" s="3"/>
      <c r="N636" s="3"/>
      <c r="O636" s="6"/>
      <c r="P636" s="6"/>
      <c r="Q636" s="6"/>
      <c r="R636" s="6"/>
      <c r="S636" s="6"/>
      <c r="T636" s="6"/>
    </row>
    <row r="637" spans="2:88" ht="18" customHeight="1">
      <c r="B637" s="92">
        <v>2006</v>
      </c>
      <c r="C637" s="131">
        <f>((C636/$B$636)^(1/1)-1)*100</f>
        <v>6.186108833561188</v>
      </c>
      <c r="D637" s="131">
        <f>((D636/$B$636)^(1/2)-1)*100</f>
        <v>8.578540920098487</v>
      </c>
      <c r="E637" s="131">
        <f>((E636/$B$636)^(1/3)-1)*100</f>
        <v>7.892097187559188</v>
      </c>
      <c r="F637" s="131">
        <f>((F636/$B$636)^(1/4)-1)*100</f>
        <v>6.72590470397707</v>
      </c>
      <c r="G637" s="131">
        <f>((G636/$B$636)^(1/5)-1)*100</f>
        <v>7.1937657397214805</v>
      </c>
      <c r="H637" s="131">
        <f>((H636/$B$636)^(1/6)-1)*100</f>
        <v>7.987922819708682</v>
      </c>
      <c r="I637" s="131">
        <f>((I636/$B$636)^(1/7)-1)*100</f>
        <v>7.4158484440426164</v>
      </c>
      <c r="J637" s="131">
        <f>((J636/$B$636)^(1/8)-1)*100</f>
        <v>7.678205519124237</v>
      </c>
      <c r="K637" s="131">
        <f>((K636/$B$636)^(1/9)-1)*100</f>
        <v>7.9710849304373</v>
      </c>
      <c r="L637" s="131">
        <f>((L636/$B$636)^(1/10)-1)*100</f>
        <v>8.295580036252815</v>
      </c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</row>
    <row r="638" spans="2:12" ht="18" customHeight="1">
      <c r="B638" s="92">
        <v>2007</v>
      </c>
      <c r="C638" s="131"/>
      <c r="D638" s="131">
        <f>((D636/$C$636)^(1/1)-1)*100</f>
        <v>11.024875832076585</v>
      </c>
      <c r="E638" s="131">
        <f>((E636/$C$636)^(1/2)-1)*100</f>
        <v>8.755342174875768</v>
      </c>
      <c r="F638" s="131">
        <f>((F636/$C$636)^(1/3)-1)*100</f>
        <v>6.9064457614122166</v>
      </c>
      <c r="G638" s="131">
        <f>((G636/$C$636)^(1/4)-1)*100</f>
        <v>7.447170529544733</v>
      </c>
      <c r="H638" s="131">
        <f>((H636/$C$636)^(1/5)-1)*100</f>
        <v>8.351938020612891</v>
      </c>
      <c r="I638" s="131">
        <f>((I636/$C$636)^(1/6)-1)*100</f>
        <v>7.622185214575494</v>
      </c>
      <c r="J638" s="131">
        <f>((J636/$C$636)^(1/7)-1)*100</f>
        <v>7.893066913615643</v>
      </c>
      <c r="K638" s="131">
        <f>((K636/$C$636)^(1/8)-1)*100</f>
        <v>8.196306422876965</v>
      </c>
      <c r="L638" s="131">
        <f>((L636/$C$636)^(1/9)-1)*100</f>
        <v>8.532537449985455</v>
      </c>
    </row>
    <row r="639" spans="2:42" ht="18" customHeight="1">
      <c r="B639" s="92">
        <v>2008</v>
      </c>
      <c r="C639" s="131"/>
      <c r="D639" s="131"/>
      <c r="E639" s="131">
        <f>((E636/$D$636)^(1/1)-1)*100</f>
        <v>6.53220157132679</v>
      </c>
      <c r="F639" s="131">
        <f>((F636/$D$636)^(1/2)-1)*100</f>
        <v>4.904879346872537</v>
      </c>
      <c r="G639" s="131">
        <f>((G636/$D$636)^(1/3)-1)*100</f>
        <v>6.280407899166063</v>
      </c>
      <c r="H639" s="131">
        <f>((H636/$D$636)^(1/4)-1)*100</f>
        <v>7.693819624615439</v>
      </c>
      <c r="I639" s="131">
        <f>((I636/$D$636)^(1/5)-1)*100</f>
        <v>6.9542650833062325</v>
      </c>
      <c r="J639" s="131">
        <f>((J636/$D$636)^(1/6)-1)*100</f>
        <v>7.379755808415145</v>
      </c>
      <c r="K639" s="131">
        <f>((K636/$D$636)^(1/7)-1)*100</f>
        <v>7.7981511216626</v>
      </c>
      <c r="L639" s="131">
        <f>((L636/$D$636)^(1/8)-1)*100</f>
        <v>8.224955110699316</v>
      </c>
      <c r="AI639" s="6"/>
      <c r="AJ639" s="6"/>
      <c r="AK639" s="6"/>
      <c r="AL639" s="6"/>
      <c r="AM639" s="6"/>
      <c r="AN639" s="6"/>
      <c r="AO639" s="6"/>
      <c r="AP639" s="6"/>
    </row>
    <row r="640" spans="2:12" ht="18" customHeight="1">
      <c r="B640" s="92">
        <v>2009</v>
      </c>
      <c r="C640" s="131"/>
      <c r="D640" s="131"/>
      <c r="E640" s="131"/>
      <c r="F640" s="131">
        <f>((F636/$E636)^(1/1)-1)*100</f>
        <v>3.3024151238783217</v>
      </c>
      <c r="G640" s="131">
        <f>((G636/$E636)^(1/2)-1)*100</f>
        <v>6.154734323222244</v>
      </c>
      <c r="H640" s="131">
        <f>((H636/$E636)^(1/3)-1)*100</f>
        <v>8.083833560517807</v>
      </c>
      <c r="I640" s="131">
        <f>((I636/$E636)^(1/4)-1)*100</f>
        <v>7.060041976093601</v>
      </c>
      <c r="J640" s="131">
        <f>((J636/$E636)^(1/5)-1)*100</f>
        <v>7.550074107011806</v>
      </c>
      <c r="K640" s="131">
        <f>((K636/$E636)^(1/6)-1)*100</f>
        <v>8.010600484311725</v>
      </c>
      <c r="L640" s="131">
        <f>((L636/$E636)^(1/7)-1)*100</f>
        <v>8.468962836807403</v>
      </c>
    </row>
    <row r="641" spans="2:52" ht="18" customHeight="1">
      <c r="B641" s="92">
        <v>2010</v>
      </c>
      <c r="C641" s="131"/>
      <c r="D641" s="131"/>
      <c r="E641" s="131"/>
      <c r="F641" s="131"/>
      <c r="G641" s="131">
        <f>((G636/$F$636)^(1/1)-1)*100</f>
        <v>9.08580990793424</v>
      </c>
      <c r="H641" s="131">
        <f>((H636/$F$636)^(1/2)-1)*100</f>
        <v>10.556905051003863</v>
      </c>
      <c r="I641" s="131">
        <f>((I636/$F$636)^(1/3)-1)*100</f>
        <v>8.342716548725605</v>
      </c>
      <c r="J641" s="131">
        <f>((J636/$F$636)^(1/4)-1)*100</f>
        <v>8.639003585665472</v>
      </c>
      <c r="K641" s="131">
        <f>((K636/$F$636)^(1/5)-1)*100</f>
        <v>8.977680893332174</v>
      </c>
      <c r="L641" s="131">
        <f>((L636/$F$636)^(1/6)-1)*100</f>
        <v>9.354834989555517</v>
      </c>
      <c r="AQ641" s="6"/>
      <c r="AR641" s="6"/>
      <c r="AS641" s="6"/>
      <c r="AT641" s="6"/>
      <c r="AU641" s="6"/>
      <c r="AV641" s="6"/>
      <c r="AW641" s="6"/>
      <c r="AX641" s="6"/>
      <c r="AY641" s="6"/>
      <c r="AZ641" s="6"/>
    </row>
    <row r="642" spans="2:12" ht="18" customHeight="1">
      <c r="B642" s="92">
        <v>2011</v>
      </c>
      <c r="C642" s="131"/>
      <c r="D642" s="131"/>
      <c r="E642" s="131"/>
      <c r="F642" s="131"/>
      <c r="G642" s="131"/>
      <c r="H642" s="131">
        <f>((H636/$G$636)^(1/1)-1)*100</f>
        <v>12.047838896483931</v>
      </c>
      <c r="I642" s="131">
        <f>((I636/$G$636)^(1/2)-1)*100</f>
        <v>7.973070263862425</v>
      </c>
      <c r="J642" s="131">
        <f>((J636/$G$636)^(1/3)-1)*100</f>
        <v>8.490475200418768</v>
      </c>
      <c r="K642" s="131">
        <f>((K636/$G$636)^(1/4)-1)*100</f>
        <v>8.950665390804025</v>
      </c>
      <c r="L642" s="131">
        <f>((L636/$G$636)^(1/5)-1)*100</f>
        <v>9.408719569244163</v>
      </c>
    </row>
    <row r="643" spans="2:88" ht="18" customHeight="1">
      <c r="B643" s="92">
        <v>2012</v>
      </c>
      <c r="C643" s="131"/>
      <c r="D643" s="131"/>
      <c r="E643" s="131"/>
      <c r="F643" s="131"/>
      <c r="G643" s="131"/>
      <c r="H643" s="131"/>
      <c r="I643" s="131">
        <f>((I636/$H636)^(1/1)-1)*100</f>
        <v>4.046486010100159</v>
      </c>
      <c r="J643" s="131">
        <f>((J636/$H636)^(1/2)-1)*100</f>
        <v>6.754373185839002</v>
      </c>
      <c r="K643" s="131">
        <f>((K636/$H636)^(1/3)-1)*100</f>
        <v>7.937417027769156</v>
      </c>
      <c r="L643" s="131">
        <f>((L636/$H636)^(1/4)-1)*100</f>
        <v>8.758710105549472</v>
      </c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</row>
    <row r="644" spans="2:88" ht="18" customHeight="1">
      <c r="B644" s="92">
        <v>2013</v>
      </c>
      <c r="C644" s="131"/>
      <c r="D644" s="131"/>
      <c r="E644" s="131"/>
      <c r="F644" s="131"/>
      <c r="G644" s="131"/>
      <c r="H644" s="131"/>
      <c r="I644" s="131"/>
      <c r="J644" s="131">
        <f>((J636/$I636)^(1/1)-1)*100</f>
        <v>9.532735139128912</v>
      </c>
      <c r="K644" s="131">
        <f>((K636/$I636)^(1/2)-1)*100</f>
        <v>9.937111726939584</v>
      </c>
      <c r="L644" s="131">
        <f>((L636/$I636)^(1/3)-1)*100</f>
        <v>10.37640846133625</v>
      </c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</row>
    <row r="645" spans="2:88" ht="18" customHeight="1">
      <c r="B645" s="92">
        <v>2014</v>
      </c>
      <c r="C645" s="131"/>
      <c r="D645" s="131"/>
      <c r="E645" s="131"/>
      <c r="F645" s="131"/>
      <c r="G645" s="131"/>
      <c r="H645" s="131"/>
      <c r="I645" s="131"/>
      <c r="J645" s="131"/>
      <c r="K645" s="131">
        <f>((K636/$J$636)^(1/1)-1)*100</f>
        <v>10.342981205661461</v>
      </c>
      <c r="L645" s="131">
        <f>((L636/$J$636)^(1/2)-1)*100</f>
        <v>10.800678893330762</v>
      </c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</row>
    <row r="646" spans="2:88" ht="18" customHeight="1">
      <c r="B646" s="92"/>
      <c r="C646" s="95"/>
      <c r="D646" s="95"/>
      <c r="E646" s="95"/>
      <c r="F646" s="95"/>
      <c r="G646" s="95"/>
      <c r="H646" s="95"/>
      <c r="I646" s="95"/>
      <c r="J646" s="96"/>
      <c r="K646" s="96"/>
      <c r="L646" s="131">
        <f>((L636/$K$636)^(1/1)-1)*100</f>
        <v>11.260275090275474</v>
      </c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</row>
    <row r="647" spans="2:88" ht="18" customHeight="1">
      <c r="B647" s="92"/>
      <c r="C647" s="95"/>
      <c r="D647" s="95"/>
      <c r="E647" s="95"/>
      <c r="F647" s="95"/>
      <c r="G647" s="95"/>
      <c r="H647" s="95"/>
      <c r="I647" s="95"/>
      <c r="J647" s="96"/>
      <c r="K647" s="96"/>
      <c r="L647" s="41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</row>
    <row r="648" spans="2:88" ht="18" customHeight="1">
      <c r="B648" s="92"/>
      <c r="C648" s="95"/>
      <c r="D648" s="95"/>
      <c r="E648" s="95"/>
      <c r="F648" s="95"/>
      <c r="G648" s="95"/>
      <c r="H648" s="95"/>
      <c r="I648" s="95"/>
      <c r="J648" s="96"/>
      <c r="K648" s="96"/>
      <c r="L648" s="41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</row>
    <row r="649" spans="1:9" ht="18" customHeight="1">
      <c r="A649" s="92"/>
      <c r="B649" s="68"/>
      <c r="C649" s="68"/>
      <c r="D649" s="68"/>
      <c r="E649" s="68"/>
      <c r="F649" s="68"/>
      <c r="G649" s="68"/>
      <c r="H649" s="83"/>
      <c r="I649" s="83"/>
    </row>
    <row r="650" spans="1:13" ht="18" customHeight="1">
      <c r="A650" s="14" t="s">
        <v>259</v>
      </c>
      <c r="C650" s="68"/>
      <c r="D650" s="68"/>
      <c r="E650" s="68"/>
      <c r="F650" s="68"/>
      <c r="M650" s="4"/>
    </row>
    <row r="651" spans="1:52" ht="18" customHeight="1">
      <c r="A651" s="15"/>
      <c r="B651" s="15"/>
      <c r="C651" s="3">
        <v>1</v>
      </c>
      <c r="D651" s="15">
        <v>2</v>
      </c>
      <c r="E651" s="3">
        <v>3</v>
      </c>
      <c r="F651" s="15">
        <v>4</v>
      </c>
      <c r="G651" s="3">
        <v>5</v>
      </c>
      <c r="H651" s="15">
        <v>6</v>
      </c>
      <c r="I651" s="3">
        <v>7</v>
      </c>
      <c r="J651" s="15">
        <v>8</v>
      </c>
      <c r="K651" s="3">
        <v>9</v>
      </c>
      <c r="L651" s="15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</row>
    <row r="652" spans="2:90" s="6" customFormat="1" ht="18" customHeight="1">
      <c r="B652" s="72">
        <v>2005</v>
      </c>
      <c r="C652" s="67">
        <v>2006</v>
      </c>
      <c r="D652" s="72">
        <v>2007</v>
      </c>
      <c r="E652" s="67">
        <v>2008</v>
      </c>
      <c r="F652" s="72">
        <v>2009</v>
      </c>
      <c r="G652" s="67">
        <v>2010</v>
      </c>
      <c r="H652" s="72">
        <v>2011</v>
      </c>
      <c r="I652" s="67">
        <v>2012</v>
      </c>
      <c r="J652" s="72">
        <v>2013</v>
      </c>
      <c r="K652" s="67">
        <v>2014</v>
      </c>
      <c r="L652" s="72">
        <v>2015</v>
      </c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</row>
    <row r="653" spans="2:12" ht="18" customHeight="1">
      <c r="B653" s="13">
        <f aca="true" t="shared" si="318" ref="B653:L653">B160</f>
        <v>11039122.358290683</v>
      </c>
      <c r="C653" s="13">
        <f t="shared" si="318"/>
        <v>11702982.028811557</v>
      </c>
      <c r="D653" s="13">
        <f t="shared" si="318"/>
        <v>12692495.577093113</v>
      </c>
      <c r="E653" s="13">
        <f t="shared" si="318"/>
        <v>13225206.35333144</v>
      </c>
      <c r="F653" s="13">
        <f t="shared" si="318"/>
        <v>13989390.694886709</v>
      </c>
      <c r="G653" s="13">
        <f t="shared" si="318"/>
        <v>15076524.916738687</v>
      </c>
      <c r="H653" s="13">
        <f t="shared" si="318"/>
        <v>16341277.71839203</v>
      </c>
      <c r="I653" s="13">
        <f t="shared" si="318"/>
        <v>17520835.124192055</v>
      </c>
      <c r="J653" s="13">
        <f t="shared" si="318"/>
        <v>18767585.418098226</v>
      </c>
      <c r="K653" s="13">
        <f t="shared" si="318"/>
        <v>20119051.335951466</v>
      </c>
      <c r="L653" s="13">
        <f t="shared" si="318"/>
        <v>21511358.052026387</v>
      </c>
    </row>
    <row r="654" spans="2:12" ht="18" customHeight="1">
      <c r="B654" s="92">
        <v>2006</v>
      </c>
      <c r="C654" s="131">
        <f>((C653/$B$653)^(1/1)-1)*100</f>
        <v>6.013699721538979</v>
      </c>
      <c r="D654" s="131">
        <f>((D653/$B$653)^(1/2)-1)*100</f>
        <v>7.227513886685255</v>
      </c>
      <c r="E654" s="131">
        <f>((E653/$B$653)^(1/3)-1)*100</f>
        <v>6.2076916819302275</v>
      </c>
      <c r="F654" s="131">
        <f>((F653/$B$653)^(1/4)-1)*100</f>
        <v>6.100165917750999</v>
      </c>
      <c r="G654" s="131">
        <f>((G653/$B$653)^(1/5)-1)*100</f>
        <v>6.432273823651946</v>
      </c>
      <c r="H654" s="131">
        <f>((H653/$B$653)^(1/6)-1)*100</f>
        <v>6.755906004526802</v>
      </c>
      <c r="I654" s="131">
        <f>((I653/$B$653)^(1/7)-1)*100</f>
        <v>6.821835605404014</v>
      </c>
      <c r="J654" s="131">
        <f>((J653/$B$653)^(1/8)-1)*100</f>
        <v>6.858538917871071</v>
      </c>
      <c r="K654" s="131">
        <f>((K653/$B$653)^(1/9)-1)*100</f>
        <v>6.896543198235161</v>
      </c>
      <c r="L654" s="131">
        <f>((L653/$B$653)^(1/10)-1)*100</f>
        <v>6.89892261960845</v>
      </c>
    </row>
    <row r="655" spans="2:12" ht="18" customHeight="1">
      <c r="B655" s="92">
        <v>2007</v>
      </c>
      <c r="C655" s="131"/>
      <c r="D655" s="131">
        <f>((D653/$C$653)^(1/1)-1)*100</f>
        <v>8.455225735162841</v>
      </c>
      <c r="E655" s="131">
        <f>((E653/$C$653)^(1/2)-1)*100</f>
        <v>6.304820739542061</v>
      </c>
      <c r="F655" s="131">
        <f>((F653/$C$653)^(1/3)-1)*100</f>
        <v>6.129003652091081</v>
      </c>
      <c r="G655" s="131">
        <f>((G653/$C$653)^(1/4)-1)*100</f>
        <v>6.537175322379718</v>
      </c>
      <c r="H655" s="131">
        <f>((H653/$C$653)^(1/5)-1)*100</f>
        <v>6.9049696466667365</v>
      </c>
      <c r="I655" s="131">
        <f>((I653/$C$653)^(1/6)-1)*100</f>
        <v>6.957122580433572</v>
      </c>
      <c r="J655" s="131">
        <f>((J653/$C$653)^(1/7)-1)*100</f>
        <v>6.979778589031449</v>
      </c>
      <c r="K655" s="131">
        <f>((K653/$C$653)^(1/8)-1)*100</f>
        <v>7.007414319537086</v>
      </c>
      <c r="L655" s="131">
        <f>((L653/$C$653)^(1/9)-1)*100</f>
        <v>6.997735871630906</v>
      </c>
    </row>
    <row r="656" spans="2:12" ht="18" customHeight="1">
      <c r="B656" s="92">
        <v>2008</v>
      </c>
      <c r="C656" s="131"/>
      <c r="D656" s="131"/>
      <c r="E656" s="131">
        <f>((E653/$D$653)^(1/1)-1)*100</f>
        <v>4.197053077566082</v>
      </c>
      <c r="F656" s="131">
        <f>((F653/$D$653)^(1/2)-1)*100</f>
        <v>4.984670442612371</v>
      </c>
      <c r="G656" s="131">
        <f>((G653/$D$653)^(1/3)-1)*100</f>
        <v>5.90539304559643</v>
      </c>
      <c r="H656" s="131">
        <f>((H653/$D$653)^(1/4)-1)*100</f>
        <v>6.5208804689592</v>
      </c>
      <c r="I656" s="131">
        <f>((I653/$D$653)^(1/5)-1)*100</f>
        <v>6.6599943679927165</v>
      </c>
      <c r="J656" s="131">
        <f>((J653/$D$653)^(1/6)-1)*100</f>
        <v>6.7358296244151905</v>
      </c>
      <c r="K656" s="131">
        <f>((K653/$D$653)^(1/7)-1)*100</f>
        <v>6.802167919807878</v>
      </c>
      <c r="L656" s="131">
        <f>((L653/$D$653)^(1/8)-1)*100</f>
        <v>6.816932258710295</v>
      </c>
    </row>
    <row r="657" spans="2:52" ht="18" customHeight="1">
      <c r="B657" s="92">
        <v>2009</v>
      </c>
      <c r="C657" s="131"/>
      <c r="D657" s="131"/>
      <c r="E657" s="131"/>
      <c r="F657" s="131">
        <f>((F653/$E$653)^(1/1)-1)*100</f>
        <v>5.778241345646529</v>
      </c>
      <c r="G657" s="131">
        <f>((G653/$E$653)^(1/2)-1)*100</f>
        <v>6.770037771669624</v>
      </c>
      <c r="H657" s="131">
        <f>((H653/$E$653)^(1/3)-1)*100</f>
        <v>7.306950055730965</v>
      </c>
      <c r="I657" s="131">
        <f>((I653/$E$653)^(1/4)-1)*100</f>
        <v>7.284772951472096</v>
      </c>
      <c r="J657" s="131">
        <f>((J653/$E$653)^(1/5)-1)*100</f>
        <v>7.25096014575124</v>
      </c>
      <c r="K657" s="131">
        <f>((K653/$E$653)^(1/6)-1)*100</f>
        <v>7.242642580623104</v>
      </c>
      <c r="L657" s="131">
        <f>((L653/$E$653)^(1/7)-1)*100</f>
        <v>7.19653991078657</v>
      </c>
      <c r="AQ657" s="4"/>
      <c r="AR657" s="4"/>
      <c r="AS657" s="4"/>
      <c r="AT657" s="4"/>
      <c r="AU657" s="4"/>
      <c r="AV657" s="4"/>
      <c r="AW657" s="4"/>
      <c r="AX657" s="4"/>
      <c r="AY657" s="4"/>
      <c r="AZ657" s="4"/>
    </row>
    <row r="658" spans="2:12" ht="15.75">
      <c r="B658" s="92">
        <v>2010</v>
      </c>
      <c r="C658" s="131"/>
      <c r="D658" s="131"/>
      <c r="E658" s="131"/>
      <c r="F658" s="131"/>
      <c r="G658" s="131">
        <f>((G653/$F$653)^(1/1)-1)*100</f>
        <v>7.771133465086066</v>
      </c>
      <c r="H658" s="131">
        <f>((H653/$F$653)^(1/2)-1)*100</f>
        <v>8.079569408037734</v>
      </c>
      <c r="I658" s="131">
        <f>((I653/$F$653)^(1/3)-1)*100</f>
        <v>7.791703276397355</v>
      </c>
      <c r="J658" s="131">
        <f>((J653/$F$653)^(1/4)-1)*100</f>
        <v>7.6223325467181136</v>
      </c>
      <c r="K658" s="131">
        <f>((K653/$F$653)^(1/5)-1)*100</f>
        <v>7.537946694421849</v>
      </c>
      <c r="L658" s="131">
        <f>((L653/$F$653)^(1/6)-1)*100</f>
        <v>7.434765023011769</v>
      </c>
    </row>
    <row r="659" spans="2:12" ht="15.75">
      <c r="B659" s="92">
        <v>2011</v>
      </c>
      <c r="C659" s="131"/>
      <c r="D659" s="131"/>
      <c r="E659" s="131"/>
      <c r="F659" s="131"/>
      <c r="G659" s="131"/>
      <c r="H659" s="131">
        <f>((H653/$G$653)^(1/1)-1)*100</f>
        <v>8.388888080230949</v>
      </c>
      <c r="I659" s="131">
        <f>((I653/$G$653)^(1/2)-1)*100</f>
        <v>7.801989654282826</v>
      </c>
      <c r="J659" s="131">
        <f>((J653/$G$653)^(1/3)-1)*100</f>
        <v>7.572777910443618</v>
      </c>
      <c r="K659" s="131">
        <f>((K653/$G$653)^(1/4)-1)*100</f>
        <v>7.479728880588277</v>
      </c>
      <c r="L659" s="131">
        <f>((L653/$G$653)^(1/5)-1)*100</f>
        <v>7.367617421827388</v>
      </c>
    </row>
    <row r="660" spans="2:93" s="23" customFormat="1" ht="15.75">
      <c r="B660" s="92">
        <v>2012</v>
      </c>
      <c r="C660" s="131"/>
      <c r="D660" s="131"/>
      <c r="E660" s="131"/>
      <c r="F660" s="131"/>
      <c r="G660" s="131"/>
      <c r="H660" s="131"/>
      <c r="I660" s="131">
        <f>((I653/$H$653)^(1/1)-1)*100</f>
        <v>7.218269134930866</v>
      </c>
      <c r="J660" s="131">
        <f>((J653/$H$653)^(1/2)-1)*100</f>
        <v>7.16703005235142</v>
      </c>
      <c r="K660" s="131">
        <f>((K653/$H$653)^(1/3)-1)*100</f>
        <v>7.17837364403815</v>
      </c>
      <c r="L660" s="131">
        <f>((L653/$H$653)^(1/4)-1)*100</f>
        <v>7.113806860494365</v>
      </c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</row>
    <row r="661" spans="2:12" ht="15.75">
      <c r="B661" s="92">
        <v>2013</v>
      </c>
      <c r="C661" s="131"/>
      <c r="D661" s="131"/>
      <c r="E661" s="131"/>
      <c r="F661" s="131"/>
      <c r="G661" s="131"/>
      <c r="H661" s="131"/>
      <c r="I661" s="131"/>
      <c r="J661" s="131">
        <f>((J653/$I$653)^(1/1)-1)*100</f>
        <v>7.1158154566771215</v>
      </c>
      <c r="K661" s="131">
        <f>((K653/$I$653)^(1/2)-1)*100</f>
        <v>7.158431465794557</v>
      </c>
      <c r="L661" s="131">
        <f>((L653/$I$653)^(1/3)-1)*100</f>
        <v>7.07900872438576</v>
      </c>
    </row>
    <row r="662" spans="2:12" ht="15.75">
      <c r="B662" s="92">
        <v>2014</v>
      </c>
      <c r="C662" s="131"/>
      <c r="D662" s="131"/>
      <c r="E662" s="131"/>
      <c r="F662" s="131"/>
      <c r="G662" s="131"/>
      <c r="H662" s="131"/>
      <c r="I662" s="131"/>
      <c r="J662" s="131"/>
      <c r="K662" s="131">
        <f>((K653/$J$653)^(1/1)-1)*100</f>
        <v>7.201064429684045</v>
      </c>
      <c r="L662" s="131">
        <f>((L653/$J$653)^(1/2)-1)*100</f>
        <v>7.06061010128316</v>
      </c>
    </row>
    <row r="663" spans="2:12" ht="15.75">
      <c r="B663" s="92"/>
      <c r="C663" s="95"/>
      <c r="D663" s="95"/>
      <c r="E663" s="95"/>
      <c r="F663" s="95"/>
      <c r="G663" s="95"/>
      <c r="H663" s="95"/>
      <c r="I663" s="95"/>
      <c r="J663" s="96"/>
      <c r="K663" s="96"/>
      <c r="L663" s="131">
        <f>((L653/$K$653)^(1/1)-1)*100</f>
        <v>6.920339795480102</v>
      </c>
    </row>
    <row r="664" spans="1:12" ht="15.75">
      <c r="A664" s="92"/>
      <c r="B664" s="92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2:12" ht="15.75">
      <c r="B665" s="92"/>
      <c r="C665" s="28"/>
      <c r="D665" s="28"/>
      <c r="E665" s="28"/>
      <c r="F665" s="28"/>
      <c r="G665" s="28"/>
      <c r="H665" s="9"/>
      <c r="I665" s="9"/>
      <c r="J665" s="9"/>
      <c r="K665" s="28"/>
      <c r="L665" s="28"/>
    </row>
    <row r="666" spans="2:59" ht="15.7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BF666" s="23"/>
      <c r="BG666" s="23"/>
    </row>
    <row r="667" ht="15.75">
      <c r="A667" s="15"/>
    </row>
    <row r="668" ht="15.75">
      <c r="A668" s="15"/>
    </row>
    <row r="669" ht="15.75">
      <c r="A669" s="15"/>
    </row>
    <row r="670" ht="15.75">
      <c r="A670" s="15"/>
    </row>
    <row r="671" ht="15.75">
      <c r="A671" s="15"/>
    </row>
    <row r="672" spans="1:25" ht="15.75">
      <c r="A672" s="15"/>
      <c r="S672" s="23"/>
      <c r="T672" s="23"/>
      <c r="U672" s="23"/>
      <c r="V672" s="23"/>
      <c r="W672" s="23"/>
      <c r="X672" s="23"/>
      <c r="Y672" s="23"/>
    </row>
    <row r="673" ht="15.75">
      <c r="A673" s="15"/>
    </row>
    <row r="674" ht="15.75">
      <c r="A674" s="15"/>
    </row>
    <row r="675" ht="15.75">
      <c r="A675" s="15"/>
    </row>
    <row r="676" spans="1:95" s="23" customFormat="1" ht="15.75">
      <c r="A676" s="1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1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</row>
    <row r="677" ht="15.75">
      <c r="A677" s="15"/>
    </row>
    <row r="678" ht="15.75">
      <c r="A678" s="15"/>
    </row>
    <row r="679" ht="15.75">
      <c r="A679" s="15"/>
    </row>
    <row r="680" ht="15.75">
      <c r="A680" s="15"/>
    </row>
    <row r="681" ht="15.75">
      <c r="A681" s="15"/>
    </row>
    <row r="682" spans="1:61" ht="15.75">
      <c r="A682" s="15"/>
      <c r="BH682" s="23"/>
      <c r="BI682" s="23"/>
    </row>
    <row r="683" ht="15.75">
      <c r="A683" s="15"/>
    </row>
    <row r="684" ht="15.75">
      <c r="A684" s="15"/>
    </row>
    <row r="685" ht="15.75">
      <c r="A685" s="15"/>
    </row>
    <row r="686" spans="1:37" ht="15.75">
      <c r="A686" s="15"/>
      <c r="AK686" s="23"/>
    </row>
    <row r="687" ht="15.75">
      <c r="A687" s="15"/>
    </row>
    <row r="689" spans="15:36" ht="15.75">
      <c r="O689" s="23"/>
      <c r="P689" s="23"/>
      <c r="Q689" s="23"/>
      <c r="R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</row>
    <row r="690" spans="13:14" ht="15.75">
      <c r="M690" s="23"/>
      <c r="N690" s="23"/>
    </row>
    <row r="696" spans="19:25" ht="15.75">
      <c r="S696" s="23"/>
      <c r="T696" s="23"/>
      <c r="U696" s="23"/>
      <c r="V696" s="23"/>
      <c r="W696" s="23"/>
      <c r="X696" s="23"/>
      <c r="Y696" s="23"/>
    </row>
    <row r="700" spans="62:95" ht="15.75"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</row>
    <row r="710" spans="38:41" ht="15.75">
      <c r="AL710" s="23"/>
      <c r="AM710" s="23"/>
      <c r="AN710" s="23"/>
      <c r="AO710" s="23"/>
    </row>
    <row r="713" spans="15:37" ht="15.75">
      <c r="O713" s="23"/>
      <c r="P713" s="23"/>
      <c r="Q713" s="23"/>
      <c r="R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</row>
    <row r="721" spans="19:25" ht="15.75">
      <c r="S721" s="23"/>
      <c r="T721" s="23"/>
      <c r="U721" s="23"/>
      <c r="V721" s="23"/>
      <c r="W721" s="23"/>
      <c r="X721" s="23"/>
      <c r="Y721" s="23"/>
    </row>
    <row r="729" spans="1:95" s="23" customFormat="1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1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</row>
    <row r="737" spans="37:41" ht="15.75">
      <c r="AK737" s="23"/>
      <c r="AL737" s="23"/>
      <c r="AM737" s="23"/>
      <c r="AN737" s="23"/>
      <c r="AO737" s="23"/>
    </row>
    <row r="738" spans="26:36" ht="15.75"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</row>
    <row r="745" spans="19:25" ht="15.75">
      <c r="S745" s="23"/>
      <c r="T745" s="23"/>
      <c r="U745" s="23"/>
      <c r="V745" s="23"/>
      <c r="W745" s="23"/>
      <c r="X745" s="23"/>
      <c r="Y745" s="23"/>
    </row>
    <row r="752" spans="42:49" ht="15.75">
      <c r="AP752" s="23"/>
      <c r="AQ752" s="23"/>
      <c r="AR752" s="23"/>
      <c r="AS752" s="23"/>
      <c r="AT752" s="23"/>
      <c r="AU752" s="23"/>
      <c r="AV752" s="23"/>
      <c r="AW752" s="23"/>
    </row>
    <row r="755" spans="81:95" ht="15.75"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</row>
    <row r="761" spans="38:41" ht="15.75">
      <c r="AL761" s="23"/>
      <c r="AM761" s="23"/>
      <c r="AN761" s="23"/>
      <c r="AO761" s="23"/>
    </row>
    <row r="762" spans="26:37" ht="15.75"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</row>
    <row r="770" spans="50:59" ht="15.75"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</row>
    <row r="779" spans="42:49" ht="15.75">
      <c r="AP779" s="23"/>
      <c r="AQ779" s="23"/>
      <c r="AR779" s="23"/>
      <c r="AS779" s="23"/>
      <c r="AT779" s="23"/>
      <c r="AU779" s="23"/>
      <c r="AV779" s="23"/>
      <c r="AW779" s="23"/>
    </row>
    <row r="784" spans="1:95" s="23" customFormat="1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1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</row>
    <row r="786" spans="37:41" ht="15.75">
      <c r="AK786" s="23"/>
      <c r="AL786" s="23"/>
      <c r="AM786" s="23"/>
      <c r="AN786" s="23"/>
      <c r="AO786" s="23"/>
    </row>
    <row r="787" spans="60:61" ht="15.75">
      <c r="BH787" s="23"/>
      <c r="BI787" s="23"/>
    </row>
    <row r="797" spans="50:59" ht="15.75"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</row>
    <row r="803" spans="42:49" ht="15.75">
      <c r="AP803" s="23"/>
      <c r="AQ803" s="23"/>
      <c r="AR803" s="23"/>
      <c r="AS803" s="23"/>
      <c r="AT803" s="23"/>
      <c r="AU803" s="23"/>
      <c r="AV803" s="23"/>
      <c r="AW803" s="23"/>
    </row>
    <row r="805" spans="62:95" ht="15.75"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</row>
    <row r="810" spans="38:41" ht="15.75">
      <c r="AL810" s="23"/>
      <c r="AM810" s="23"/>
      <c r="AN810" s="23"/>
      <c r="AO810" s="23"/>
    </row>
    <row r="814" spans="60:61" ht="15.75">
      <c r="BH814" s="23"/>
      <c r="BI814" s="23"/>
    </row>
    <row r="821" spans="50:59" ht="15.75"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</row>
    <row r="828" spans="42:49" ht="15.75">
      <c r="AP828" s="23"/>
      <c r="AQ828" s="23"/>
      <c r="AR828" s="23"/>
      <c r="AS828" s="23"/>
      <c r="AT828" s="23"/>
      <c r="AU828" s="23"/>
      <c r="AV828" s="23"/>
      <c r="AW828" s="23"/>
    </row>
    <row r="832" spans="62:95" ht="15.75"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</row>
    <row r="834" spans="1:95" s="23" customFormat="1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1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</row>
    <row r="838" spans="60:61" ht="15.75">
      <c r="BH838" s="23"/>
      <c r="BI838" s="23"/>
    </row>
    <row r="846" spans="50:59" ht="15.75"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</row>
    <row r="852" spans="42:49" ht="15.75">
      <c r="AP852" s="23"/>
      <c r="AQ852" s="23"/>
      <c r="AR852" s="23"/>
      <c r="AS852" s="23"/>
      <c r="AT852" s="23"/>
      <c r="AU852" s="23"/>
      <c r="AV852" s="23"/>
      <c r="AW852" s="23"/>
    </row>
    <row r="856" spans="62:95" ht="15.75"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</row>
    <row r="861" spans="1:95" s="23" customFormat="1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1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</row>
    <row r="863" spans="60:61" ht="15.75">
      <c r="BH863" s="23"/>
      <c r="BI863" s="23"/>
    </row>
    <row r="870" spans="50:59" ht="15.75"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</row>
    <row r="881" spans="62:95" ht="15.75"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  <c r="CD881" s="23"/>
      <c r="CE881" s="23"/>
      <c r="CF881" s="23"/>
      <c r="CG881" s="23"/>
      <c r="CH881" s="23"/>
      <c r="CI881" s="23"/>
      <c r="CJ881" s="23"/>
      <c r="CK881" s="23"/>
      <c r="CL881" s="23"/>
      <c r="CM881" s="23"/>
      <c r="CN881" s="23"/>
      <c r="CO881" s="23"/>
      <c r="CP881" s="23"/>
      <c r="CQ881" s="23"/>
    </row>
    <row r="885" spans="1:95" s="23" customFormat="1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1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</row>
    <row r="887" spans="60:61" ht="15.75">
      <c r="BH887" s="23"/>
      <c r="BI887" s="23"/>
    </row>
    <row r="905" spans="62:95" ht="15.75"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  <c r="CD905" s="23"/>
      <c r="CE905" s="23"/>
      <c r="CF905" s="23"/>
      <c r="CG905" s="23"/>
      <c r="CH905" s="23"/>
      <c r="CI905" s="23"/>
      <c r="CJ905" s="23"/>
      <c r="CK905" s="23"/>
      <c r="CL905" s="23"/>
      <c r="CM905" s="23"/>
      <c r="CN905" s="23"/>
      <c r="CO905" s="23"/>
      <c r="CP905" s="23"/>
      <c r="CQ905" s="23"/>
    </row>
    <row r="910" spans="1:95" s="23" customFormat="1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1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</row>
    <row r="934" spans="1:95" s="23" customFormat="1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1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</row>
  </sheetData>
  <sheetProtection/>
  <mergeCells count="34">
    <mergeCell ref="A180:L180"/>
    <mergeCell ref="A214:L214"/>
    <mergeCell ref="A448:K448"/>
    <mergeCell ref="A467:K467"/>
    <mergeCell ref="A479:G479"/>
    <mergeCell ref="A350:L350"/>
    <mergeCell ref="A320:E320"/>
    <mergeCell ref="A248:L248"/>
    <mergeCell ref="A267:L267"/>
    <mergeCell ref="A286:L286"/>
    <mergeCell ref="A303:L303"/>
    <mergeCell ref="A321:L321"/>
    <mergeCell ref="A333:L333"/>
    <mergeCell ref="A480:K480"/>
    <mergeCell ref="A370:K370"/>
    <mergeCell ref="A387:K387"/>
    <mergeCell ref="A391:K391"/>
    <mergeCell ref="A400:K400"/>
    <mergeCell ref="A419:K419"/>
    <mergeCell ref="A429:K429"/>
    <mergeCell ref="A409:K409"/>
    <mergeCell ref="A491:K491"/>
    <mergeCell ref="A504:K504"/>
    <mergeCell ref="A547:K547"/>
    <mergeCell ref="A573:K573"/>
    <mergeCell ref="A521:K521"/>
    <mergeCell ref="A146:L146"/>
    <mergeCell ref="A78:L78"/>
    <mergeCell ref="A112:L112"/>
    <mergeCell ref="A2:L2"/>
    <mergeCell ref="A18:L18"/>
    <mergeCell ref="A24:L24"/>
    <mergeCell ref="A30:L30"/>
    <mergeCell ref="A44:L44"/>
  </mergeCells>
  <printOptions/>
  <pageMargins left="0.75" right="0.75" top="1" bottom="1" header="0.5" footer="0.5"/>
  <pageSetup horizontalDpi="600" verticalDpi="600" orientation="landscape" scale="51" r:id="rId1"/>
  <rowBreaks count="5" manualBreakCount="5">
    <brk id="434" max="10" man="1"/>
    <brk id="485" max="10" man="1"/>
    <brk id="546" max="10" man="1"/>
    <brk id="572" max="10" man="1"/>
    <brk id="598" max="10" man="1"/>
  </rowBreaks>
  <ignoredErrors>
    <ignoredError sqref="B160:L160 B271:L271 L275 L483 L494 E494:K494 B494:D494 L465 L446 L417 L427 L398 L407 B546:K546 B58:L58 B470:L470 B545:J545 K545:L545 B516:L516" formulaRange="1"/>
    <ignoredError sqref="B311:L3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</cp:lastModifiedBy>
  <cp:lastPrinted>2014-05-07T09:30:15Z</cp:lastPrinted>
  <dcterms:created xsi:type="dcterms:W3CDTF">2014-05-06T07:06:47Z</dcterms:created>
  <dcterms:modified xsi:type="dcterms:W3CDTF">2017-01-05T09:37:19Z</dcterms:modified>
  <cp:category/>
  <cp:version/>
  <cp:contentType/>
  <cp:contentStatus/>
</cp:coreProperties>
</file>